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SSI item chart - Nicholls trend" sheetId="2" r:id="rId1"/>
  </sheets>
  <calcPr calcId="145621"/>
</workbook>
</file>

<file path=xl/calcChain.xml><?xml version="1.0" encoding="utf-8"?>
<calcChain xmlns="http://schemas.openxmlformats.org/spreadsheetml/2006/main">
  <c r="D26" i="2" l="1"/>
  <c r="D27" i="2"/>
  <c r="D28" i="2"/>
  <c r="D29" i="2"/>
  <c r="D30" i="2"/>
  <c r="D31" i="2"/>
  <c r="D32" i="2"/>
  <c r="D25" i="2"/>
  <c r="B32" i="2"/>
  <c r="B31" i="2"/>
  <c r="B30" i="2"/>
  <c r="B29" i="2"/>
  <c r="B28" i="2"/>
  <c r="B27" i="2"/>
  <c r="B26" i="2"/>
  <c r="B25" i="2"/>
  <c r="D19" i="2"/>
  <c r="D20" i="2"/>
  <c r="D21" i="2"/>
  <c r="D22" i="2"/>
  <c r="D18" i="2"/>
  <c r="B22" i="2"/>
  <c r="B21" i="2"/>
  <c r="B20" i="2"/>
  <c r="B19" i="2"/>
  <c r="B18" i="2"/>
  <c r="D10" i="2"/>
  <c r="D11" i="2"/>
  <c r="D12" i="2"/>
  <c r="D13" i="2"/>
  <c r="D14" i="2"/>
  <c r="D15" i="2"/>
  <c r="D9" i="2"/>
  <c r="B15" i="2"/>
  <c r="B14" i="2"/>
  <c r="B13" i="2"/>
  <c r="B12" i="2"/>
  <c r="B11" i="2"/>
  <c r="B10" i="2"/>
  <c r="B9" i="2"/>
  <c r="B6" i="2"/>
  <c r="D6" i="2" s="1"/>
  <c r="B5" i="2"/>
  <c r="D5" i="2" s="1"/>
  <c r="B4" i="2"/>
  <c r="D4" i="2"/>
  <c r="D3" i="2"/>
  <c r="B3" i="2"/>
  <c r="B66" i="2" l="1"/>
  <c r="B65" i="2"/>
  <c r="D65" i="2" s="1"/>
  <c r="B64" i="2"/>
  <c r="D64" i="2" s="1"/>
  <c r="D66" i="2"/>
  <c r="B63" i="2"/>
  <c r="D63" i="2" s="1"/>
  <c r="B60" i="2"/>
  <c r="D60" i="2" s="1"/>
  <c r="B59" i="2"/>
  <c r="D59" i="2" s="1"/>
  <c r="B58" i="2"/>
  <c r="D58" i="2" s="1"/>
  <c r="B57" i="2"/>
  <c r="D57" i="2" s="1"/>
  <c r="B54" i="2"/>
  <c r="D54" i="2" s="1"/>
  <c r="B53" i="2"/>
  <c r="D53" i="2" s="1"/>
  <c r="B52" i="2"/>
  <c r="D52" i="2" s="1"/>
  <c r="B51" i="2"/>
  <c r="D51" i="2" s="1"/>
  <c r="B48" i="2"/>
  <c r="D48" i="2" s="1"/>
  <c r="B47" i="2"/>
  <c r="D47" i="2" s="1"/>
  <c r="B46" i="2"/>
  <c r="D46" i="2" s="1"/>
  <c r="B45" i="2"/>
  <c r="D45" i="2" s="1"/>
  <c r="B44" i="2"/>
  <c r="D44" i="2" s="1"/>
  <c r="B41" i="2"/>
  <c r="D41" i="2" s="1"/>
  <c r="B40" i="2"/>
  <c r="D40" i="2" s="1"/>
  <c r="B39" i="2"/>
  <c r="D39" i="2" s="1"/>
  <c r="B38" i="2"/>
  <c r="D38" i="2" s="1"/>
  <c r="B37" i="2"/>
  <c r="D37" i="2" s="1"/>
  <c r="B36" i="2"/>
  <c r="D36" i="2"/>
  <c r="B35" i="2"/>
  <c r="D35" i="2" s="1"/>
</calcChain>
</file>

<file path=xl/sharedStrings.xml><?xml version="1.0" encoding="utf-8"?>
<sst xmlns="http://schemas.openxmlformats.org/spreadsheetml/2006/main" count="68" uniqueCount="65">
  <si>
    <t>#1 - The campus staff are caring and helpful</t>
  </si>
  <si>
    <t>#2 - Registration processes are reasonable and convenient</t>
  </si>
  <si>
    <t>#3 - The campus is safe and secure for all students</t>
  </si>
  <si>
    <t>#4 - The content of the courses within my major is valuable</t>
  </si>
  <si>
    <t>#5 - Administrators are available to hear students' concerns</t>
  </si>
  <si>
    <t>#6 - Billing policies are reasonable</t>
  </si>
  <si>
    <t>#7 - Admission staff provide personalized attention prior to enrollment</t>
  </si>
  <si>
    <t>#8 - Financial aid awards are announced in time to be helpful in college planning</t>
  </si>
  <si>
    <t>#9 - Library resources and services are adequate</t>
  </si>
  <si>
    <t>#10 - My academic advisor helps me set goals to work toward</t>
  </si>
  <si>
    <t>#11 - Financial aid counseling in available if I need it</t>
  </si>
  <si>
    <t>#12 - The amount of student parking space on campus is adequate</t>
  </si>
  <si>
    <t>#14 - Faculty are fair and unbalanced in their treatment of individual students</t>
  </si>
  <si>
    <t>#15 - Computer labs are adequate and accessible</t>
  </si>
  <si>
    <t>#16 - My academic advisor is available when I need help</t>
  </si>
  <si>
    <t>#17 - There are sufficient courses within my program of study available each term</t>
  </si>
  <si>
    <t>#18 - Parking lots are well-lighted and secure</t>
  </si>
  <si>
    <t>#19 - Residence hall staff are concerned about me as an individual</t>
  </si>
  <si>
    <t>#20 - Tutoring services are readily available</t>
  </si>
  <si>
    <t>#21 - My academic advisor is knowledgeable about requirements in my major</t>
  </si>
  <si>
    <t>#22 - This campus provides online access to services I need</t>
  </si>
  <si>
    <t>#23 - I am able to register for classes I need with few conflicts</t>
  </si>
  <si>
    <t>#24 - I receive the help I need to apply my academic major to my career goals</t>
  </si>
  <si>
    <t>#26 - Counseling services are available if I need them</t>
  </si>
  <si>
    <t>#27 - This institution helps me identify resources to finance my education</t>
  </si>
  <si>
    <t>#28 - Security staff respond quickly to call for assistance</t>
  </si>
  <si>
    <t>#29 - Faculty use a variety of technology and media in the classroom</t>
  </si>
  <si>
    <t>#30 - There is an adequate selection of food available on campus</t>
  </si>
  <si>
    <t>#31 - Students are made to feel welcome here</t>
  </si>
  <si>
    <t>#32 -  Faculty provide timely feedback about my academic progress</t>
  </si>
  <si>
    <t>#33 - Admissions counselors accurately portray the campus in their recruiting practices</t>
  </si>
  <si>
    <t>#34 - There are adequate services to help me decide upon a career</t>
  </si>
  <si>
    <t>#35 - I seldom get the "run-around" when seeking information on this campus</t>
  </si>
  <si>
    <t>#36 - The quality of instruction I receive in most of my classes is excellent</t>
  </si>
  <si>
    <t>#37 - There is a strong commitment to diversity on this campus</t>
  </si>
  <si>
    <t>#38 - I receive ongoing feedback about progress toward my academic goals</t>
  </si>
  <si>
    <t>#39 -  Student disciplinary procedures are fair</t>
  </si>
  <si>
    <t>#41 - Tuition paid is a worthwhile investment</t>
  </si>
  <si>
    <t>#42 - Students are free to express their ideas on this campus</t>
  </si>
  <si>
    <t>#43 - Mentors are available to guide my career and life goals</t>
  </si>
  <si>
    <t>#44 - On the whole, the campus is well-maintained</t>
  </si>
  <si>
    <t>#45 - Student activity fees are put to good use</t>
  </si>
  <si>
    <t>Academic Advising Effectiveness Scale</t>
  </si>
  <si>
    <t>Campus Climate Scale</t>
  </si>
  <si>
    <t>Campus Life Scale</t>
  </si>
  <si>
    <t xml:space="preserve">#13 - Living conditions in the residence halls are comfortable </t>
  </si>
  <si>
    <t>Campus Services Scale</t>
  </si>
  <si>
    <t>Instructional Effectiveness Scale</t>
  </si>
  <si>
    <t>#40 - Faculty are usually available to students outside of class</t>
  </si>
  <si>
    <t>Recruitment and Financial Aid Effectiveness</t>
  </si>
  <si>
    <t>Registration Effectiveness Scale</t>
  </si>
  <si>
    <t>#25 - I am able to take care of college-related business at times that are convenient for me</t>
  </si>
  <si>
    <t>Student Centeredness Scale</t>
  </si>
  <si>
    <t>Safety and Security Scale</t>
  </si>
  <si>
    <t>Summary Items</t>
  </si>
  <si>
    <t>#2 - Rate your overall satisfaction with your experience here thus far</t>
  </si>
  <si>
    <t>% change</t>
  </si>
  <si>
    <t>#1 - So far, how has your college experience met your expectations? ("quite a bit" or "much better" than expected)</t>
  </si>
  <si>
    <t>#3 - All in all, if you had it to do over again, would you enroll here? (probably or definitely yes)</t>
  </si>
  <si>
    <t>Difference</t>
  </si>
  <si>
    <t>&lt;=0%</t>
  </si>
  <si>
    <t>SSI items (% "satisfied" or "very satisfied")</t>
  </si>
  <si>
    <t>+6%-9%</t>
  </si>
  <si>
    <t>&gt;=+10%</t>
  </si>
  <si>
    <t>+1%-5%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</si>
</sst>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2" borderId="2" xfId="0" applyFont="1" applyFill="1" applyBorder="1"/>
    <xf numFmtId="2" fontId="0" fillId="2" borderId="3" xfId="0" applyNumberFormat="1" applyFill="1" applyBorder="1"/>
    <xf numFmtId="2" fontId="0" fillId="2" borderId="4" xfId="0" applyNumberFormat="1" applyFill="1" applyBorder="1" applyAlignment="1">
      <alignment horizontal="left"/>
    </xf>
    <xf numFmtId="0" fontId="0" fillId="0" borderId="1" xfId="0" applyFont="1" applyFill="1" applyBorder="1"/>
    <xf numFmtId="0" fontId="0" fillId="0" borderId="0" xfId="0" applyFill="1"/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49" fontId="0" fillId="0" borderId="1" xfId="0" applyNumberFormat="1" applyBorder="1"/>
    <xf numFmtId="9" fontId="0" fillId="3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1" max="1" width="80" customWidth="1"/>
    <col min="4" max="4" width="10.140625" customWidth="1"/>
    <col min="7" max="7" width="9.85546875" customWidth="1"/>
  </cols>
  <sheetData>
    <row r="1" spans="1:7" x14ac:dyDescent="0.25">
      <c r="A1" s="2" t="s">
        <v>61</v>
      </c>
      <c r="B1" s="9">
        <v>2013</v>
      </c>
      <c r="C1" s="9">
        <v>2015</v>
      </c>
      <c r="D1" s="2" t="s">
        <v>59</v>
      </c>
    </row>
    <row r="2" spans="1:7" x14ac:dyDescent="0.25">
      <c r="A2" s="22" t="s">
        <v>42</v>
      </c>
      <c r="B2" s="23"/>
      <c r="C2" s="23"/>
      <c r="D2" s="24"/>
    </row>
    <row r="3" spans="1:7" x14ac:dyDescent="0.25">
      <c r="A3" s="3" t="s">
        <v>9</v>
      </c>
      <c r="B3" s="10">
        <f>(238+186) / 745</f>
        <v>0.56912751677852347</v>
      </c>
      <c r="C3" s="10">
        <v>0.65</v>
      </c>
      <c r="D3" s="19">
        <f>C3-B3</f>
        <v>8.0872483221476554E-2</v>
      </c>
    </row>
    <row r="4" spans="1:7" x14ac:dyDescent="0.25">
      <c r="A4" s="3" t="s">
        <v>14</v>
      </c>
      <c r="B4" s="10">
        <f>453/765</f>
        <v>0.59215686274509804</v>
      </c>
      <c r="C4" s="10">
        <v>0.68</v>
      </c>
      <c r="D4" s="19">
        <f t="shared" ref="D4:D6" si="0">C4-B4</f>
        <v>8.7843137254902004E-2</v>
      </c>
    </row>
    <row r="5" spans="1:7" x14ac:dyDescent="0.25">
      <c r="A5" s="3" t="s">
        <v>19</v>
      </c>
      <c r="B5" s="10">
        <f>(294+194) / 743</f>
        <v>0.65679676985195157</v>
      </c>
      <c r="C5" s="10">
        <v>0.76</v>
      </c>
      <c r="D5" s="18">
        <f t="shared" si="0"/>
        <v>0.10320323014804844</v>
      </c>
    </row>
    <row r="6" spans="1:7" x14ac:dyDescent="0.25">
      <c r="A6" s="3" t="s">
        <v>35</v>
      </c>
      <c r="B6" s="10">
        <f>(197+125) / 736</f>
        <v>0.4375</v>
      </c>
      <c r="C6" s="10">
        <v>0.49</v>
      </c>
      <c r="D6" s="19">
        <f t="shared" si="0"/>
        <v>5.2499999999999991E-2</v>
      </c>
    </row>
    <row r="7" spans="1:7" x14ac:dyDescent="0.25">
      <c r="A7" s="4"/>
      <c r="B7" s="5"/>
      <c r="C7" s="5"/>
      <c r="D7" s="6"/>
      <c r="F7" s="12"/>
      <c r="G7" s="2" t="s">
        <v>56</v>
      </c>
    </row>
    <row r="8" spans="1:7" x14ac:dyDescent="0.25">
      <c r="A8" s="22" t="s">
        <v>43</v>
      </c>
      <c r="B8" s="23"/>
      <c r="C8" s="23"/>
      <c r="D8" s="24"/>
      <c r="F8" s="13"/>
      <c r="G8" s="17" t="s">
        <v>63</v>
      </c>
    </row>
    <row r="9" spans="1:7" x14ac:dyDescent="0.25">
      <c r="A9" s="3" t="s">
        <v>2</v>
      </c>
      <c r="B9" s="10">
        <f>520/754</f>
        <v>0.68965517241379315</v>
      </c>
      <c r="C9" s="10">
        <v>0.71</v>
      </c>
      <c r="D9" s="20">
        <f>C9-B9</f>
        <v>2.0344827586206815E-2</v>
      </c>
      <c r="F9" s="14"/>
      <c r="G9" s="17" t="s">
        <v>62</v>
      </c>
    </row>
    <row r="10" spans="1:7" x14ac:dyDescent="0.25">
      <c r="A10" s="3" t="s">
        <v>4</v>
      </c>
      <c r="B10" s="10">
        <f>366/742</f>
        <v>0.49326145552560646</v>
      </c>
      <c r="C10" s="10">
        <v>0.52</v>
      </c>
      <c r="D10" s="20">
        <f t="shared" ref="D10:D15" si="1">C10-B10</f>
        <v>2.6738544474393555E-2</v>
      </c>
      <c r="F10" s="15"/>
      <c r="G10" s="17" t="s">
        <v>64</v>
      </c>
    </row>
    <row r="11" spans="1:7" x14ac:dyDescent="0.25">
      <c r="A11" s="3" t="s">
        <v>32</v>
      </c>
      <c r="B11" s="10">
        <f>265/727</f>
        <v>0.36451169188445665</v>
      </c>
      <c r="C11" s="10">
        <v>0.45</v>
      </c>
      <c r="D11" s="19">
        <f t="shared" si="1"/>
        <v>8.5488308115543366E-2</v>
      </c>
      <c r="F11" s="16"/>
      <c r="G11" s="12" t="s">
        <v>60</v>
      </c>
    </row>
    <row r="12" spans="1:7" x14ac:dyDescent="0.25">
      <c r="A12" s="3" t="s">
        <v>34</v>
      </c>
      <c r="B12" s="10">
        <f>368/719</f>
        <v>0.51182197496522952</v>
      </c>
      <c r="C12" s="10">
        <v>0.55000000000000004</v>
      </c>
      <c r="D12" s="20">
        <f t="shared" si="1"/>
        <v>3.8178025034770524E-2</v>
      </c>
    </row>
    <row r="13" spans="1:7" s="8" customFormat="1" x14ac:dyDescent="0.25">
      <c r="A13" s="7" t="s">
        <v>37</v>
      </c>
      <c r="B13" s="11">
        <f>303/729</f>
        <v>0.41563786008230452</v>
      </c>
      <c r="C13" s="11">
        <v>0.47</v>
      </c>
      <c r="D13" s="20">
        <f t="shared" si="1"/>
        <v>5.4362139917695451E-2</v>
      </c>
    </row>
    <row r="14" spans="1:7" s="8" customFormat="1" x14ac:dyDescent="0.25">
      <c r="A14" s="7" t="s">
        <v>38</v>
      </c>
      <c r="B14" s="11">
        <f>353/726</f>
        <v>0.48622589531680444</v>
      </c>
      <c r="C14" s="11">
        <v>0.57999999999999996</v>
      </c>
      <c r="D14" s="19">
        <f t="shared" si="1"/>
        <v>9.3774104683195525E-2</v>
      </c>
    </row>
    <row r="15" spans="1:7" x14ac:dyDescent="0.25">
      <c r="A15" s="3" t="s">
        <v>40</v>
      </c>
      <c r="B15" s="10">
        <f>475/735</f>
        <v>0.6462585034013606</v>
      </c>
      <c r="C15" s="10">
        <v>0.66</v>
      </c>
      <c r="D15" s="20">
        <f t="shared" si="1"/>
        <v>1.3741496598639436E-2</v>
      </c>
    </row>
    <row r="16" spans="1:7" x14ac:dyDescent="0.25">
      <c r="A16" s="4"/>
      <c r="B16" s="5"/>
      <c r="C16" s="5"/>
      <c r="D16" s="6"/>
    </row>
    <row r="17" spans="1:9" x14ac:dyDescent="0.25">
      <c r="A17" s="22" t="s">
        <v>44</v>
      </c>
      <c r="B17" s="23"/>
      <c r="C17" s="23"/>
      <c r="D17" s="24"/>
    </row>
    <row r="18" spans="1:9" x14ac:dyDescent="0.25">
      <c r="A18" s="3" t="s">
        <v>45</v>
      </c>
      <c r="B18" s="10">
        <f>169/437</f>
        <v>0.38672768878718533</v>
      </c>
      <c r="C18" s="10">
        <v>0.42</v>
      </c>
      <c r="D18" s="20">
        <f>C18-B18</f>
        <v>3.3272311212814654E-2</v>
      </c>
    </row>
    <row r="19" spans="1:9" x14ac:dyDescent="0.25">
      <c r="A19" s="3" t="s">
        <v>17</v>
      </c>
      <c r="B19" s="10">
        <f>156/447</f>
        <v>0.34899328859060402</v>
      </c>
      <c r="C19" s="10">
        <v>0.4</v>
      </c>
      <c r="D19" s="20">
        <f t="shared" ref="D19:D22" si="2">C19-B19</f>
        <v>5.1006711409395999E-2</v>
      </c>
    </row>
    <row r="20" spans="1:9" x14ac:dyDescent="0.25">
      <c r="A20" s="3" t="s">
        <v>27</v>
      </c>
      <c r="B20" s="10">
        <f>267/698</f>
        <v>0.38252148997134672</v>
      </c>
      <c r="C20" s="10">
        <v>0.42</v>
      </c>
      <c r="D20" s="20">
        <f t="shared" si="2"/>
        <v>3.7478510028653267E-2</v>
      </c>
      <c r="G20" s="8"/>
      <c r="H20" s="8"/>
    </row>
    <row r="21" spans="1:9" x14ac:dyDescent="0.25">
      <c r="A21" s="3" t="s">
        <v>36</v>
      </c>
      <c r="B21" s="10">
        <f>337/673</f>
        <v>0.50074294205052006</v>
      </c>
      <c r="C21" s="10">
        <v>0.54</v>
      </c>
      <c r="D21" s="20">
        <f t="shared" si="2"/>
        <v>3.9257057949479979E-2</v>
      </c>
      <c r="G21" s="8"/>
      <c r="H21" s="8"/>
    </row>
    <row r="22" spans="1:9" s="8" customFormat="1" x14ac:dyDescent="0.25">
      <c r="A22" s="7" t="s">
        <v>41</v>
      </c>
      <c r="B22" s="11">
        <f>(117+88) / 721</f>
        <v>0.2843273231622746</v>
      </c>
      <c r="C22" s="11">
        <v>0.31</v>
      </c>
      <c r="D22" s="20">
        <f t="shared" si="2"/>
        <v>2.5672676837725394E-2</v>
      </c>
      <c r="I22"/>
    </row>
    <row r="23" spans="1:9" x14ac:dyDescent="0.25">
      <c r="A23" s="4"/>
      <c r="B23" s="5"/>
      <c r="C23" s="5"/>
      <c r="D23" s="6"/>
      <c r="G23" s="8"/>
      <c r="H23" s="8"/>
    </row>
    <row r="24" spans="1:9" x14ac:dyDescent="0.25">
      <c r="A24" s="22" t="s">
        <v>46</v>
      </c>
      <c r="B24" s="23"/>
      <c r="C24" s="23"/>
      <c r="D24" s="24"/>
    </row>
    <row r="25" spans="1:9" x14ac:dyDescent="0.25">
      <c r="A25" s="3" t="s">
        <v>8</v>
      </c>
      <c r="B25" s="10">
        <f>(263+197) / 737</f>
        <v>0.62415196743554957</v>
      </c>
      <c r="C25" s="10">
        <v>0.61</v>
      </c>
      <c r="D25" s="21">
        <f>C25-B25</f>
        <v>-1.4151967435549584E-2</v>
      </c>
    </row>
    <row r="26" spans="1:9" x14ac:dyDescent="0.25">
      <c r="A26" s="3" t="s">
        <v>13</v>
      </c>
      <c r="B26" s="10">
        <f>467/722</f>
        <v>0.64681440443213301</v>
      </c>
      <c r="C26" s="10">
        <v>0.65</v>
      </c>
      <c r="D26" s="21">
        <f t="shared" ref="D26:D32" si="3">C26-B26</f>
        <v>3.1855955678670167E-3</v>
      </c>
      <c r="G26" s="8"/>
      <c r="H26" s="8"/>
      <c r="I26" s="8"/>
    </row>
    <row r="27" spans="1:9" x14ac:dyDescent="0.25">
      <c r="A27" s="3" t="s">
        <v>18</v>
      </c>
      <c r="B27" s="10">
        <f>340/629</f>
        <v>0.54054054054054057</v>
      </c>
      <c r="C27" s="10">
        <v>0.56000000000000005</v>
      </c>
      <c r="D27" s="20">
        <f t="shared" si="3"/>
        <v>1.9459459459459483E-2</v>
      </c>
    </row>
    <row r="28" spans="1:9" s="8" customFormat="1" x14ac:dyDescent="0.25">
      <c r="A28" s="7" t="s">
        <v>20</v>
      </c>
      <c r="B28" s="11">
        <f>453/741</f>
        <v>0.61133603238866396</v>
      </c>
      <c r="C28" s="11">
        <v>0.61</v>
      </c>
      <c r="D28" s="21">
        <f t="shared" si="3"/>
        <v>-1.3360323886639769E-3</v>
      </c>
      <c r="G28"/>
      <c r="H28"/>
      <c r="I28"/>
    </row>
    <row r="29" spans="1:9" x14ac:dyDescent="0.25">
      <c r="A29" s="3" t="s">
        <v>22</v>
      </c>
      <c r="B29" s="10">
        <f>389/732</f>
        <v>0.53142076502732238</v>
      </c>
      <c r="C29" s="10">
        <v>0.62</v>
      </c>
      <c r="D29" s="19">
        <f t="shared" si="3"/>
        <v>8.8579234972677612E-2</v>
      </c>
    </row>
    <row r="30" spans="1:9" x14ac:dyDescent="0.25">
      <c r="A30" s="3" t="s">
        <v>23</v>
      </c>
      <c r="B30" s="10">
        <f>358/633</f>
        <v>0.56556082148499209</v>
      </c>
      <c r="C30" s="10">
        <v>0.55000000000000004</v>
      </c>
      <c r="D30" s="21">
        <f t="shared" si="3"/>
        <v>-1.5560821484992049E-2</v>
      </c>
    </row>
    <row r="31" spans="1:9" x14ac:dyDescent="0.25">
      <c r="A31" s="3" t="s">
        <v>31</v>
      </c>
      <c r="B31" s="10">
        <f>284/696</f>
        <v>0.40804597701149425</v>
      </c>
      <c r="C31" s="10">
        <v>0.51</v>
      </c>
      <c r="D31" s="18">
        <f t="shared" si="3"/>
        <v>0.10195402298850575</v>
      </c>
    </row>
    <row r="32" spans="1:9" x14ac:dyDescent="0.25">
      <c r="A32" s="3" t="s">
        <v>39</v>
      </c>
      <c r="B32" s="10">
        <f>308/680</f>
        <v>0.45294117647058824</v>
      </c>
      <c r="C32" s="10">
        <v>0.51</v>
      </c>
      <c r="D32" s="20">
        <f t="shared" si="3"/>
        <v>5.7058823529411773E-2</v>
      </c>
    </row>
    <row r="33" spans="1:4" x14ac:dyDescent="0.25">
      <c r="A33" s="4"/>
      <c r="B33" s="5"/>
      <c r="C33" s="5"/>
      <c r="D33" s="6"/>
    </row>
    <row r="34" spans="1:4" x14ac:dyDescent="0.25">
      <c r="A34" s="22" t="s">
        <v>47</v>
      </c>
      <c r="B34" s="23"/>
      <c r="C34" s="23"/>
      <c r="D34" s="24"/>
    </row>
    <row r="35" spans="1:4" x14ac:dyDescent="0.25">
      <c r="A35" s="3" t="s">
        <v>3</v>
      </c>
      <c r="B35" s="10">
        <f>464/752</f>
        <v>0.61702127659574468</v>
      </c>
      <c r="C35" s="10">
        <v>0.65</v>
      </c>
      <c r="D35" s="20">
        <f>C35-B35</f>
        <v>3.2978723404255339E-2</v>
      </c>
    </row>
    <row r="36" spans="1:4" x14ac:dyDescent="0.25">
      <c r="A36" s="3" t="s">
        <v>12</v>
      </c>
      <c r="B36" s="10">
        <f>379/751</f>
        <v>0.50466045272969373</v>
      </c>
      <c r="C36" s="10">
        <v>0.52</v>
      </c>
      <c r="D36" s="20">
        <f t="shared" ref="D36:D41" si="4">C36-B36</f>
        <v>1.5339547270306286E-2</v>
      </c>
    </row>
    <row r="37" spans="1:4" x14ac:dyDescent="0.25">
      <c r="A37" s="3" t="s">
        <v>15</v>
      </c>
      <c r="B37" s="10">
        <f>360/750</f>
        <v>0.48</v>
      </c>
      <c r="C37" s="10">
        <v>0.52</v>
      </c>
      <c r="D37" s="20">
        <f t="shared" si="4"/>
        <v>4.0000000000000036E-2</v>
      </c>
    </row>
    <row r="38" spans="1:4" x14ac:dyDescent="0.25">
      <c r="A38" s="3" t="s">
        <v>26</v>
      </c>
      <c r="B38" s="10">
        <f>468/743</f>
        <v>0.62987886944818305</v>
      </c>
      <c r="C38" s="10">
        <v>0.6</v>
      </c>
      <c r="D38" s="21">
        <f t="shared" si="4"/>
        <v>-2.9878869448183076E-2</v>
      </c>
    </row>
    <row r="39" spans="1:4" x14ac:dyDescent="0.25">
      <c r="A39" s="3" t="s">
        <v>29</v>
      </c>
      <c r="B39" s="10">
        <f>352/747</f>
        <v>0.47121820615796517</v>
      </c>
      <c r="C39" s="10">
        <v>0.49</v>
      </c>
      <c r="D39" s="20">
        <f t="shared" si="4"/>
        <v>1.8781793842034822E-2</v>
      </c>
    </row>
    <row r="40" spans="1:4" x14ac:dyDescent="0.25">
      <c r="A40" s="3" t="s">
        <v>33</v>
      </c>
      <c r="B40" s="10">
        <f>399/743</f>
        <v>0.53701211305518171</v>
      </c>
      <c r="C40" s="10">
        <v>0.55000000000000004</v>
      </c>
      <c r="D40" s="20">
        <f t="shared" si="4"/>
        <v>1.2987886944818339E-2</v>
      </c>
    </row>
    <row r="41" spans="1:4" x14ac:dyDescent="0.25">
      <c r="A41" s="3" t="s">
        <v>48</v>
      </c>
      <c r="B41" s="10">
        <f>488/739</f>
        <v>0.66035182679296345</v>
      </c>
      <c r="C41" s="10">
        <v>0.68</v>
      </c>
      <c r="D41" s="20">
        <f t="shared" si="4"/>
        <v>1.9648173207036601E-2</v>
      </c>
    </row>
    <row r="42" spans="1:4" x14ac:dyDescent="0.25">
      <c r="A42" s="4"/>
      <c r="B42" s="5"/>
      <c r="C42" s="5"/>
      <c r="D42" s="6"/>
    </row>
    <row r="43" spans="1:4" x14ac:dyDescent="0.25">
      <c r="A43" s="22" t="s">
        <v>49</v>
      </c>
      <c r="B43" s="23"/>
      <c r="C43" s="23"/>
      <c r="D43" s="24"/>
    </row>
    <row r="44" spans="1:4" x14ac:dyDescent="0.25">
      <c r="A44" s="3" t="s">
        <v>6</v>
      </c>
      <c r="B44" s="10">
        <f>309/740</f>
        <v>0.41756756756756758</v>
      </c>
      <c r="C44" s="10">
        <v>0.5</v>
      </c>
      <c r="D44" s="19">
        <f>C44-B44</f>
        <v>8.2432432432432423E-2</v>
      </c>
    </row>
    <row r="45" spans="1:4" x14ac:dyDescent="0.25">
      <c r="A45" s="3" t="s">
        <v>7</v>
      </c>
      <c r="B45" s="10">
        <f>371/723</f>
        <v>0.51313969571230977</v>
      </c>
      <c r="C45" s="10">
        <v>0.49</v>
      </c>
      <c r="D45" s="21">
        <f t="shared" ref="D45:D48" si="5">C45-B45</f>
        <v>-2.3139695712309782E-2</v>
      </c>
    </row>
    <row r="46" spans="1:4" x14ac:dyDescent="0.25">
      <c r="A46" s="3" t="s">
        <v>10</v>
      </c>
      <c r="B46" s="10">
        <f>309/693</f>
        <v>0.44588744588744589</v>
      </c>
      <c r="C46" s="10">
        <v>0.48</v>
      </c>
      <c r="D46" s="20">
        <f t="shared" si="5"/>
        <v>3.4112554112554094E-2</v>
      </c>
    </row>
    <row r="47" spans="1:4" x14ac:dyDescent="0.25">
      <c r="A47" s="3" t="s">
        <v>24</v>
      </c>
      <c r="B47" s="10">
        <f>312/690</f>
        <v>0.45217391304347826</v>
      </c>
      <c r="C47" s="10">
        <v>0.49</v>
      </c>
      <c r="D47" s="20">
        <f t="shared" si="5"/>
        <v>3.7826086956521732E-2</v>
      </c>
    </row>
    <row r="48" spans="1:4" x14ac:dyDescent="0.25">
      <c r="A48" s="3" t="s">
        <v>30</v>
      </c>
      <c r="B48" s="10">
        <f>292/659</f>
        <v>0.44309559939301973</v>
      </c>
      <c r="C48" s="10">
        <v>0.53</v>
      </c>
      <c r="D48" s="19">
        <f t="shared" si="5"/>
        <v>8.6904400606980292E-2</v>
      </c>
    </row>
    <row r="49" spans="1:9" x14ac:dyDescent="0.25">
      <c r="A49" s="4"/>
      <c r="B49" s="5"/>
      <c r="C49" s="5"/>
      <c r="D49" s="6"/>
    </row>
    <row r="50" spans="1:9" x14ac:dyDescent="0.25">
      <c r="A50" s="22" t="s">
        <v>50</v>
      </c>
      <c r="B50" s="23"/>
      <c r="C50" s="23"/>
      <c r="D50" s="24"/>
      <c r="G50" s="8"/>
      <c r="H50" s="8"/>
      <c r="I50" s="8"/>
    </row>
    <row r="51" spans="1:9" x14ac:dyDescent="0.25">
      <c r="A51" s="3" t="s">
        <v>1</v>
      </c>
      <c r="B51" s="10">
        <f>318/753</f>
        <v>0.42231075697211157</v>
      </c>
      <c r="C51" s="10">
        <v>0.51</v>
      </c>
      <c r="D51" s="19">
        <f>C51-B51</f>
        <v>8.7689243027888442E-2</v>
      </c>
      <c r="G51" s="8"/>
      <c r="H51" s="8"/>
      <c r="I51" s="8"/>
    </row>
    <row r="52" spans="1:9" s="8" customFormat="1" x14ac:dyDescent="0.25">
      <c r="A52" s="7" t="s">
        <v>5</v>
      </c>
      <c r="B52" s="11">
        <f>260/751</f>
        <v>0.34620505992010653</v>
      </c>
      <c r="C52" s="11">
        <v>0.39</v>
      </c>
      <c r="D52" s="20">
        <f t="shared" ref="D52:D54" si="6">C52-B52</f>
        <v>4.3794940079893485E-2</v>
      </c>
      <c r="G52"/>
      <c r="H52"/>
      <c r="I52"/>
    </row>
    <row r="53" spans="1:9" s="8" customFormat="1" x14ac:dyDescent="0.25">
      <c r="A53" s="7" t="s">
        <v>21</v>
      </c>
      <c r="B53" s="11">
        <f>298/749</f>
        <v>0.39786381842456608</v>
      </c>
      <c r="C53" s="11">
        <v>0.51</v>
      </c>
      <c r="D53" s="18">
        <f t="shared" si="6"/>
        <v>0.11213618157543392</v>
      </c>
      <c r="G53"/>
      <c r="H53"/>
      <c r="I53"/>
    </row>
    <row r="54" spans="1:9" x14ac:dyDescent="0.25">
      <c r="A54" s="3" t="s">
        <v>51</v>
      </c>
      <c r="B54" s="10">
        <f>399/744</f>
        <v>0.53629032258064513</v>
      </c>
      <c r="C54" s="10">
        <v>0.53</v>
      </c>
      <c r="D54" s="21">
        <f t="shared" si="6"/>
        <v>-6.2903225806451024E-3</v>
      </c>
    </row>
    <row r="55" spans="1:9" x14ac:dyDescent="0.25">
      <c r="A55" s="4"/>
      <c r="B55" s="5"/>
      <c r="C55" s="5"/>
      <c r="D55" s="6"/>
    </row>
    <row r="56" spans="1:9" x14ac:dyDescent="0.25">
      <c r="A56" s="22" t="s">
        <v>53</v>
      </c>
      <c r="B56" s="23"/>
      <c r="C56" s="23"/>
      <c r="D56" s="24"/>
    </row>
    <row r="57" spans="1:9" x14ac:dyDescent="0.25">
      <c r="A57" s="3" t="s">
        <v>2</v>
      </c>
      <c r="B57" s="10">
        <f>520/754</f>
        <v>0.68965517241379315</v>
      </c>
      <c r="C57" s="10">
        <v>0.71</v>
      </c>
      <c r="D57" s="20">
        <f>C57-B57</f>
        <v>2.0344827586206815E-2</v>
      </c>
    </row>
    <row r="58" spans="1:9" x14ac:dyDescent="0.25">
      <c r="A58" s="3" t="s">
        <v>11</v>
      </c>
      <c r="B58" s="10">
        <f>151/748</f>
        <v>0.2018716577540107</v>
      </c>
      <c r="C58" s="10">
        <v>0.24</v>
      </c>
      <c r="D58" s="20">
        <f t="shared" ref="D58:D60" si="7">C58-B58</f>
        <v>3.8128342245989294E-2</v>
      </c>
    </row>
    <row r="59" spans="1:9" x14ac:dyDescent="0.25">
      <c r="A59" s="3" t="s">
        <v>16</v>
      </c>
      <c r="B59" s="10">
        <f>332/734</f>
        <v>0.45231607629427795</v>
      </c>
      <c r="C59" s="10">
        <v>0.47</v>
      </c>
      <c r="D59" s="20">
        <f t="shared" si="7"/>
        <v>1.7683923705722027E-2</v>
      </c>
    </row>
    <row r="60" spans="1:9" x14ac:dyDescent="0.25">
      <c r="A60" s="3" t="s">
        <v>25</v>
      </c>
      <c r="B60" s="10">
        <f>281/588</f>
        <v>0.47789115646258501</v>
      </c>
      <c r="C60" s="10">
        <v>0.51</v>
      </c>
      <c r="D60" s="20">
        <f t="shared" si="7"/>
        <v>3.2108843537414999E-2</v>
      </c>
    </row>
    <row r="61" spans="1:9" x14ac:dyDescent="0.25">
      <c r="A61" s="4"/>
      <c r="B61" s="5"/>
      <c r="C61" s="5"/>
      <c r="D61" s="6"/>
    </row>
    <row r="62" spans="1:9" x14ac:dyDescent="0.25">
      <c r="A62" s="22" t="s">
        <v>52</v>
      </c>
      <c r="B62" s="23"/>
      <c r="C62" s="23"/>
      <c r="D62" s="24"/>
    </row>
    <row r="63" spans="1:9" x14ac:dyDescent="0.25">
      <c r="A63" s="3" t="s">
        <v>0</v>
      </c>
      <c r="B63" s="10">
        <f>(272+148) / 756</f>
        <v>0.55555555555555558</v>
      </c>
      <c r="C63" s="10">
        <v>0.65</v>
      </c>
      <c r="D63" s="19">
        <f>C63-B63</f>
        <v>9.4444444444444442E-2</v>
      </c>
    </row>
    <row r="64" spans="1:9" x14ac:dyDescent="0.25">
      <c r="A64" s="3" t="s">
        <v>4</v>
      </c>
      <c r="B64" s="10">
        <f>366/742</f>
        <v>0.49326145552560646</v>
      </c>
      <c r="C64" s="10">
        <v>0.52</v>
      </c>
      <c r="D64" s="20">
        <f t="shared" ref="D64:D66" si="8">C64-B64</f>
        <v>2.6738544474393555E-2</v>
      </c>
    </row>
    <row r="65" spans="1:4" x14ac:dyDescent="0.25">
      <c r="A65" s="3" t="s">
        <v>28</v>
      </c>
      <c r="B65" s="10">
        <f>(254+193) / 744</f>
        <v>0.60080645161290325</v>
      </c>
      <c r="C65" s="10">
        <v>0.66</v>
      </c>
      <c r="D65" s="19">
        <f t="shared" si="8"/>
        <v>5.9193548387096784E-2</v>
      </c>
    </row>
    <row r="66" spans="1:4" x14ac:dyDescent="0.25">
      <c r="A66" s="3" t="s">
        <v>32</v>
      </c>
      <c r="B66" s="10">
        <f>265/727</f>
        <v>0.36451169188445665</v>
      </c>
      <c r="C66" s="10">
        <v>0.45</v>
      </c>
      <c r="D66" s="19">
        <f t="shared" si="8"/>
        <v>8.5488308115543366E-2</v>
      </c>
    </row>
    <row r="67" spans="1:4" x14ac:dyDescent="0.25">
      <c r="A67" s="4"/>
      <c r="B67" s="5"/>
      <c r="C67" s="5"/>
      <c r="D67" s="6"/>
    </row>
    <row r="68" spans="1:4" x14ac:dyDescent="0.25">
      <c r="A68" s="22" t="s">
        <v>54</v>
      </c>
      <c r="B68" s="23"/>
      <c r="C68" s="23"/>
      <c r="D68" s="24"/>
    </row>
    <row r="69" spans="1:4" x14ac:dyDescent="0.25">
      <c r="A69" s="3" t="s">
        <v>57</v>
      </c>
      <c r="B69" s="10">
        <v>0.19</v>
      </c>
      <c r="C69" s="10">
        <v>0.27</v>
      </c>
      <c r="D69" s="19">
        <v>0.08</v>
      </c>
    </row>
    <row r="70" spans="1:4" x14ac:dyDescent="0.25">
      <c r="A70" s="3" t="s">
        <v>55</v>
      </c>
      <c r="B70" s="10">
        <v>0.5</v>
      </c>
      <c r="C70" s="10">
        <v>0.59</v>
      </c>
      <c r="D70" s="19">
        <v>0.09</v>
      </c>
    </row>
    <row r="71" spans="1:4" x14ac:dyDescent="0.25">
      <c r="A71" s="3" t="s">
        <v>58</v>
      </c>
      <c r="B71" s="10">
        <v>0.54</v>
      </c>
      <c r="C71" s="10">
        <v>0.64</v>
      </c>
      <c r="D71" s="18">
        <v>0.1</v>
      </c>
    </row>
    <row r="72" spans="1:4" x14ac:dyDescent="0.25">
      <c r="A72" s="1"/>
    </row>
    <row r="73" spans="1:4" x14ac:dyDescent="0.25">
      <c r="A73" s="1"/>
    </row>
    <row r="74" spans="1:4" x14ac:dyDescent="0.25">
      <c r="A74" s="1"/>
    </row>
    <row r="75" spans="1:4" x14ac:dyDescent="0.25">
      <c r="A75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</sheetData>
  <mergeCells count="10">
    <mergeCell ref="A50:D50"/>
    <mergeCell ref="A56:D56"/>
    <mergeCell ref="A62:D62"/>
    <mergeCell ref="A68:D68"/>
    <mergeCell ref="A2:D2"/>
    <mergeCell ref="A8:D8"/>
    <mergeCell ref="A17:D17"/>
    <mergeCell ref="A24:D24"/>
    <mergeCell ref="A34:D34"/>
    <mergeCell ref="A43:D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SSI item chart - Nicholls trend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NSUSER</dc:creator>
  <cp:lastModifiedBy>NSUSER</cp:lastModifiedBy>
  <dcterms:created xsi:type="dcterms:W3CDTF">2013-10-11T19:35:21Z</dcterms:created>
  <dcterms:modified xsi:type="dcterms:W3CDTF">2015-06-23T20:18:20Z</dcterms:modified>
</cp:coreProperties>
</file>