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Study instead of interesting" sheetId="17" r:id="rId1"/>
    <sheet name="Find additional information" sheetId="18" r:id="rId2"/>
    <sheet name="Finish something you started" sheetId="19" r:id="rId3"/>
    <sheet name="Stay positive when doing poorly" sheetId="20" r:id="rId4"/>
    <sheet name="Sheet1" sheetId="1" r:id="rId5"/>
    <sheet name="Sheet2" sheetId="2" r:id="rId6"/>
    <sheet name="Sheet3" sheetId="3" r:id="rId7"/>
  </sheets>
  <calcPr calcId="145621"/>
</workbook>
</file>

<file path=xl/calcChain.xml><?xml version="1.0" encoding="utf-8"?>
<calcChain xmlns="http://schemas.openxmlformats.org/spreadsheetml/2006/main">
  <c r="E56" i="1" l="1"/>
  <c r="D56" i="1"/>
  <c r="C56" i="1"/>
  <c r="B56" i="1"/>
  <c r="E55" i="1"/>
  <c r="D55" i="1"/>
  <c r="C55" i="1"/>
  <c r="B55" i="1"/>
  <c r="E48" i="1"/>
  <c r="D48" i="1"/>
  <c r="C48" i="1"/>
  <c r="B48" i="1"/>
  <c r="E47" i="1"/>
  <c r="D47" i="1"/>
  <c r="C47" i="1"/>
  <c r="B47" i="1"/>
  <c r="E44" i="1"/>
  <c r="D44" i="1"/>
  <c r="C44" i="1"/>
  <c r="B44" i="1"/>
  <c r="E43" i="1"/>
  <c r="D43" i="1"/>
  <c r="C43" i="1"/>
  <c r="B43" i="1"/>
  <c r="E40" i="1"/>
  <c r="D40" i="1"/>
  <c r="C40" i="1"/>
  <c r="B40" i="1"/>
  <c r="E39" i="1"/>
  <c r="D39" i="1"/>
  <c r="C39" i="1"/>
  <c r="B39" i="1"/>
  <c r="E36" i="1"/>
  <c r="D36" i="1"/>
  <c r="C36" i="1"/>
  <c r="B36" i="1"/>
  <c r="E35" i="1"/>
  <c r="D35" i="1"/>
  <c r="C35" i="1"/>
  <c r="B35" i="1"/>
  <c r="E32" i="1"/>
  <c r="D32" i="1"/>
  <c r="C32" i="1"/>
  <c r="B32" i="1"/>
  <c r="E31" i="1"/>
  <c r="D31" i="1"/>
  <c r="C31" i="1"/>
  <c r="B31" i="1"/>
  <c r="E28" i="1"/>
  <c r="D28" i="1"/>
  <c r="C28" i="1"/>
  <c r="B28" i="1"/>
  <c r="E27" i="1"/>
  <c r="D27" i="1"/>
  <c r="C27" i="1"/>
  <c r="B27" i="1"/>
  <c r="E24" i="1"/>
  <c r="D24" i="1"/>
  <c r="C24" i="1"/>
  <c r="B24" i="1"/>
  <c r="E23" i="1"/>
  <c r="D23" i="1"/>
  <c r="C23" i="1"/>
  <c r="B23" i="1"/>
  <c r="E19" i="1"/>
  <c r="D19" i="1"/>
  <c r="C19" i="1"/>
  <c r="B19" i="1"/>
  <c r="E18" i="1"/>
  <c r="D18" i="1"/>
  <c r="C18" i="1"/>
  <c r="B18" i="1"/>
  <c r="F15" i="1"/>
  <c r="F14" i="1"/>
  <c r="E15" i="1"/>
  <c r="E14" i="1"/>
  <c r="D15" i="1"/>
  <c r="D14" i="1"/>
  <c r="C15" i="1"/>
  <c r="C14" i="1"/>
  <c r="B15" i="1"/>
  <c r="B14" i="1"/>
  <c r="E11" i="1"/>
  <c r="D11" i="1"/>
  <c r="C11" i="1"/>
  <c r="B11" i="1"/>
  <c r="E10" i="1"/>
  <c r="D10" i="1"/>
  <c r="C10" i="1"/>
  <c r="B10" i="1"/>
  <c r="E7" i="1"/>
  <c r="D7" i="1"/>
  <c r="C7" i="1"/>
  <c r="E6" i="1"/>
  <c r="D6" i="1"/>
  <c r="C6" i="1"/>
  <c r="B7" i="1"/>
  <c r="B6" i="1"/>
  <c r="F3" i="1"/>
  <c r="F2" i="1"/>
  <c r="E3" i="1"/>
  <c r="E2" i="1"/>
  <c r="D3" i="1"/>
  <c r="D2" i="1"/>
  <c r="C3" i="1"/>
  <c r="C2" i="1"/>
  <c r="B3" i="1"/>
  <c r="B2" i="1"/>
</calcChain>
</file>

<file path=xl/sharedStrings.xml><?xml version="1.0" encoding="utf-8"?>
<sst xmlns="http://schemas.openxmlformats.org/spreadsheetml/2006/main" count="100" uniqueCount="43">
  <si>
    <t>Never</t>
  </si>
  <si>
    <t>Sometimes</t>
  </si>
  <si>
    <t xml:space="preserve">Often </t>
  </si>
  <si>
    <t>Very Often</t>
  </si>
  <si>
    <t>Not at all certain (1)</t>
  </si>
  <si>
    <t>2-3</t>
  </si>
  <si>
    <t>4-5</t>
  </si>
  <si>
    <t>Very certain (6)</t>
  </si>
  <si>
    <t>0-5</t>
  </si>
  <si>
    <t>16-20</t>
  </si>
  <si>
    <t>21+</t>
  </si>
  <si>
    <t>6-10</t>
  </si>
  <si>
    <t>11-15</t>
  </si>
  <si>
    <t># of hours per week spent preparing for class (last year of high school)</t>
  </si>
  <si>
    <t>A- or higher</t>
  </si>
  <si>
    <t>B+ or lower</t>
  </si>
  <si>
    <t>Came to class without completing assignments</t>
  </si>
  <si>
    <t># of hours per week spent preparing for class (expected FY of college)</t>
  </si>
  <si>
    <t>Reviewed your notes after class (last year of HS)</t>
  </si>
  <si>
    <t>1-10</t>
  </si>
  <si>
    <t>Ask another student for help understanding course material</t>
  </si>
  <si>
    <t>Talk about career plans with a faculty member</t>
  </si>
  <si>
    <t>Study when there are more interesting things to do</t>
  </si>
  <si>
    <t>Find additional information for course assignments when you don't understand the material</t>
  </si>
  <si>
    <t>Finish something you have started when you encounter challenges</t>
  </si>
  <si>
    <t>Stay positive, even when you do poorly on a test or assignment</t>
  </si>
  <si>
    <t>Choice of institution</t>
  </si>
  <si>
    <t>Learn effectively on your own</t>
  </si>
  <si>
    <t>Not at all prepared (1)</t>
  </si>
  <si>
    <t>Very prepared (6)</t>
  </si>
  <si>
    <t>Support to help student succeed academically</t>
  </si>
  <si>
    <t>Not at all important (1)</t>
  </si>
  <si>
    <t>Very important (6)</t>
  </si>
  <si>
    <t>% of student using different payment sources</t>
  </si>
  <si>
    <t>Parents/relatives</t>
  </si>
  <si>
    <t>Loans</t>
  </si>
  <si>
    <t>Grants/scholarships</t>
  </si>
  <si>
    <t>Job/personal savings</t>
  </si>
  <si>
    <t>Other</t>
  </si>
  <si>
    <t>1st choice</t>
  </si>
  <si>
    <t>2nd choice</t>
  </si>
  <si>
    <t>3rd choice</t>
  </si>
  <si>
    <t>4th choice or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</si>
</sst>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During the coming school year, how certain are</a:t>
            </a:r>
            <a:r>
              <a:rPr lang="en-US" baseline="0"/>
              <a:t> you that you will study when there are more interesting things to do? (1-6 scale)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Sheet1!$A$27</c:f>
              <c:strCache>
                <c:ptCount val="1"/>
                <c:pt idx="0">
                  <c:v>A- or higher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Sheet1!$B$26:$E$26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Sheet1!$B$27:$E$27</c:f>
              <c:numCache>
                <c:formatCode>0%</c:formatCode>
                <c:ptCount val="4"/>
                <c:pt idx="0">
                  <c:v>8.5836909871244635E-3</c:v>
                </c:pt>
                <c:pt idx="1">
                  <c:v>0.17167381974248927</c:v>
                </c:pt>
                <c:pt idx="2">
                  <c:v>0.58369098712446355</c:v>
                </c:pt>
                <c:pt idx="3">
                  <c:v>0.23605150214592274</c:v>
                </c:pt>
              </c:numCache>
            </c:numRef>
          </c:val>
        </c:ser>
        <c:ser>
          <c:idx val="1"/>
          <c:order val="1"/>
          <c:tx>
            <c:strRef>
              <c:f>Sheet1!$A$28</c:f>
              <c:strCache>
                <c:ptCount val="1"/>
                <c:pt idx="0">
                  <c:v>B+ or lower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Sheet1!$B$26:$E$26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Sheet1!$B$28:$E$28</c:f>
              <c:numCache>
                <c:formatCode>0%</c:formatCode>
                <c:ptCount val="4"/>
                <c:pt idx="0">
                  <c:v>1.0169491525423728E-2</c:v>
                </c:pt>
                <c:pt idx="1">
                  <c:v>0.29152542372881357</c:v>
                </c:pt>
                <c:pt idx="2">
                  <c:v>0.51864406779661021</c:v>
                </c:pt>
                <c:pt idx="3">
                  <c:v>0.17966101694915254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7216"/>
        <c:axId val="83258752"/>
      </c:barChart>
      <c:catAx>
        <c:axId val="832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3258752"/>
        <c:crosses val="autoZero"/>
        <c:auto val="1"/>
        <c:lblAlgn val="ctr"/>
        <c:lblOffset val="100"/>
        <c:noMultiLvlLbl val="0"/>
      </c:catAx>
      <c:valAx>
        <c:axId val="83258752"/>
        <c:scaling>
          <c:orientation val="minMax"/>
          <c:max val="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32572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During the coming school year, how certain are</a:t>
            </a:r>
            <a:r>
              <a:rPr lang="en-US" baseline="0"/>
              <a:t> you that you will find additional information for course assignments when you don't understand the material? (1-6 scale)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Sheet1!$A$31</c:f>
              <c:strCache>
                <c:ptCount val="1"/>
                <c:pt idx="0">
                  <c:v>A- or higher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Sheet1!$B$30:$E$30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Sheet1!$B$31:$E$31</c:f>
              <c:numCache>
                <c:formatCode>0%</c:formatCode>
                <c:ptCount val="4"/>
                <c:pt idx="0">
                  <c:v>4.2918454935622317E-3</c:v>
                </c:pt>
                <c:pt idx="1">
                  <c:v>0.12017167381974249</c:v>
                </c:pt>
                <c:pt idx="2">
                  <c:v>0.51502145922746778</c:v>
                </c:pt>
                <c:pt idx="3">
                  <c:v>0.35622317596566522</c:v>
                </c:pt>
              </c:numCache>
            </c:numRef>
          </c:val>
        </c:ser>
        <c:ser>
          <c:idx val="1"/>
          <c:order val="1"/>
          <c:tx>
            <c:strRef>
              <c:f>Sheet1!$A$32</c:f>
              <c:strCache>
                <c:ptCount val="1"/>
                <c:pt idx="0">
                  <c:v>B+ or lower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Sheet1!$B$30:$E$30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Sheet1!$B$32:$E$32</c:f>
              <c:numCache>
                <c:formatCode>0%</c:formatCode>
                <c:ptCount val="4"/>
                <c:pt idx="0">
                  <c:v>3.4129692832764505E-3</c:v>
                </c:pt>
                <c:pt idx="1">
                  <c:v>0.13310580204778158</c:v>
                </c:pt>
                <c:pt idx="2">
                  <c:v>0.55631399317406138</c:v>
                </c:pt>
                <c:pt idx="3">
                  <c:v>0.30716723549488056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41952"/>
        <c:axId val="87743488"/>
      </c:barChart>
      <c:catAx>
        <c:axId val="877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7743488"/>
        <c:crosses val="autoZero"/>
        <c:auto val="1"/>
        <c:lblAlgn val="ctr"/>
        <c:lblOffset val="100"/>
        <c:noMultiLvlLbl val="0"/>
      </c:catAx>
      <c:valAx>
        <c:axId val="87743488"/>
        <c:scaling>
          <c:orientation val="minMax"/>
          <c:max val="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77419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During the coming school year, how certain are</a:t>
            </a:r>
            <a:r>
              <a:rPr lang="en-US" baseline="0"/>
              <a:t> you that you will finish something you started when you encounter challenges? (1-6 scale)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A- or higher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Sheet1!$B$34:$E$34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Sheet1!$B$35:$E$35</c:f>
              <c:numCache>
                <c:formatCode>0%</c:formatCode>
                <c:ptCount val="4"/>
                <c:pt idx="0">
                  <c:v>0</c:v>
                </c:pt>
                <c:pt idx="1">
                  <c:v>9.9567099567099568E-2</c:v>
                </c:pt>
                <c:pt idx="2">
                  <c:v>0.49783549783549785</c:v>
                </c:pt>
                <c:pt idx="3">
                  <c:v>0.40259740259740262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B+ or lower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Sheet1!$B$34:$E$34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Sheet1!$B$36:$E$36</c:f>
              <c:numCache>
                <c:formatCode>0%</c:formatCode>
                <c:ptCount val="4"/>
                <c:pt idx="0">
                  <c:v>0</c:v>
                </c:pt>
                <c:pt idx="1">
                  <c:v>0.12671232876712329</c:v>
                </c:pt>
                <c:pt idx="2">
                  <c:v>0.5273972602739726</c:v>
                </c:pt>
                <c:pt idx="3">
                  <c:v>0.3458904109589041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12576"/>
        <c:axId val="87514112"/>
      </c:barChart>
      <c:catAx>
        <c:axId val="8751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7514112"/>
        <c:crosses val="autoZero"/>
        <c:auto val="1"/>
        <c:lblAlgn val="ctr"/>
        <c:lblOffset val="100"/>
        <c:noMultiLvlLbl val="0"/>
      </c:catAx>
      <c:valAx>
        <c:axId val="87514112"/>
        <c:scaling>
          <c:orientation val="minMax"/>
          <c:max val="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75125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During the coming school year, how certain are</a:t>
            </a:r>
            <a:r>
              <a:rPr lang="en-US" baseline="0"/>
              <a:t> you that you will stay positive, even when you do poorly on a test or assignment? (1-6 scale)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Sheet1!$A$39</c:f>
              <c:strCache>
                <c:ptCount val="1"/>
                <c:pt idx="0">
                  <c:v>A- or higher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Sheet1!$B$38:$E$38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Sheet1!$B$39:$E$39</c:f>
              <c:numCache>
                <c:formatCode>0%</c:formatCode>
                <c:ptCount val="4"/>
                <c:pt idx="0">
                  <c:v>1.7316017316017316E-2</c:v>
                </c:pt>
                <c:pt idx="1">
                  <c:v>0.18614718614718614</c:v>
                </c:pt>
                <c:pt idx="2">
                  <c:v>0.49783549783549785</c:v>
                </c:pt>
                <c:pt idx="3">
                  <c:v>0.29870129870129869</c:v>
                </c:pt>
              </c:numCache>
            </c:numRef>
          </c:val>
        </c:ser>
        <c:ser>
          <c:idx val="1"/>
          <c:order val="1"/>
          <c:tx>
            <c:strRef>
              <c:f>Sheet1!$A$40</c:f>
              <c:strCache>
                <c:ptCount val="1"/>
                <c:pt idx="0">
                  <c:v>B+ or lower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Sheet1!$B$38:$E$38</c:f>
              <c:strCache>
                <c:ptCount val="4"/>
                <c:pt idx="0">
                  <c:v>Not at all certain (1)</c:v>
                </c:pt>
                <c:pt idx="1">
                  <c:v>2-3</c:v>
                </c:pt>
                <c:pt idx="2">
                  <c:v>4-5</c:v>
                </c:pt>
                <c:pt idx="3">
                  <c:v>Very certain (6)</c:v>
                </c:pt>
              </c:strCache>
            </c:strRef>
          </c:cat>
          <c:val>
            <c:numRef>
              <c:f>Sheet1!$B$40:$E$40</c:f>
              <c:numCache>
                <c:formatCode>0%</c:formatCode>
                <c:ptCount val="4"/>
                <c:pt idx="0">
                  <c:v>3.0821917808219176E-2</c:v>
                </c:pt>
                <c:pt idx="1">
                  <c:v>0.1815068493150685</c:v>
                </c:pt>
                <c:pt idx="2">
                  <c:v>0.41438356164383561</c:v>
                </c:pt>
                <c:pt idx="3">
                  <c:v>0.37328767123287671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0016"/>
        <c:axId val="87591552"/>
      </c:barChart>
      <c:catAx>
        <c:axId val="875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7591552"/>
        <c:crosses val="autoZero"/>
        <c:auto val="1"/>
        <c:lblAlgn val="ctr"/>
        <c:lblOffset val="100"/>
        <c:noMultiLvlLbl val="0"/>
      </c:catAx>
      <c:valAx>
        <c:axId val="87591552"/>
        <c:scaling>
          <c:orientation val="minMax"/>
          <c:max val="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75900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</cdr:x>
      <cdr:y>0.94784</cdr:y>
    </cdr:from>
    <cdr:to>
      <cdr:x>0.38227</cdr:x>
      <cdr:y>0.98855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0126" y="5963130"/>
          <a:ext cx="3073613" cy="256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Fall 2014 BCSSE survey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0.02493</cdr:x>
      <cdr:y>0.95165</cdr:y>
    </cdr:from>
    <cdr:to>
      <cdr:x>0.38319</cdr:x>
      <cdr:y>0.98728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6113" y="5987144"/>
          <a:ext cx="3105631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Fall 2014 BCSSE survey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0.02493</cdr:x>
      <cdr:y>0.95165</cdr:y>
    </cdr:from>
    <cdr:to>
      <cdr:x>0.39058</cdr:x>
      <cdr:y>0.98982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6113" y="5987143"/>
          <a:ext cx="3169664" cy="240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Fall 2014 BCSSE survey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0.02031</cdr:x>
      <cdr:y>0.95293</cdr:y>
    </cdr:from>
    <cdr:to>
      <cdr:x>0.37027</cdr:x>
      <cdr:y>0.986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092" y="5995147"/>
          <a:ext cx="3033593" cy="208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Fall 2014 BCSSE survey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/>
  </sheetViews>
  <sheetFormatPr defaultRowHeight="15" x14ac:dyDescent="0.25"/>
  <cols>
    <col min="7" max="7" width="9.140625" style="3"/>
  </cols>
  <sheetData>
    <row r="1" spans="1:11" x14ac:dyDescent="0.25">
      <c r="A1" t="s">
        <v>13</v>
      </c>
      <c r="B1" t="s">
        <v>8</v>
      </c>
      <c r="C1" s="2" t="s">
        <v>11</v>
      </c>
      <c r="D1" s="2" t="s">
        <v>12</v>
      </c>
      <c r="E1" t="s">
        <v>9</v>
      </c>
      <c r="F1" t="s">
        <v>10</v>
      </c>
    </row>
    <row r="2" spans="1:11" x14ac:dyDescent="0.25">
      <c r="A2" t="s">
        <v>14</v>
      </c>
      <c r="B2" s="1">
        <f>114/238</f>
        <v>0.47899159663865548</v>
      </c>
      <c r="C2" s="1">
        <f>67/238</f>
        <v>0.28151260504201681</v>
      </c>
      <c r="D2" s="1">
        <f>28/238</f>
        <v>0.11764705882352941</v>
      </c>
      <c r="E2" s="1">
        <f>14/238</f>
        <v>5.8823529411764705E-2</v>
      </c>
      <c r="F2" s="1">
        <f>15/238</f>
        <v>6.3025210084033612E-2</v>
      </c>
    </row>
    <row r="3" spans="1:11" x14ac:dyDescent="0.25">
      <c r="A3" t="s">
        <v>15</v>
      </c>
      <c r="B3" s="1">
        <f>179/305</f>
        <v>0.58688524590163937</v>
      </c>
      <c r="C3" s="1">
        <f>74/305</f>
        <v>0.24262295081967214</v>
      </c>
      <c r="D3" s="1">
        <f>30/305</f>
        <v>9.8360655737704916E-2</v>
      </c>
      <c r="E3" s="1">
        <f>13/305</f>
        <v>4.2622950819672129E-2</v>
      </c>
      <c r="F3" s="1">
        <f>9/305</f>
        <v>2.9508196721311476E-2</v>
      </c>
    </row>
    <row r="5" spans="1:11" x14ac:dyDescent="0.25">
      <c r="A5" t="s">
        <v>16</v>
      </c>
      <c r="B5" t="s">
        <v>0</v>
      </c>
      <c r="C5" t="s">
        <v>1</v>
      </c>
      <c r="D5" t="s">
        <v>2</v>
      </c>
      <c r="E5" t="s">
        <v>3</v>
      </c>
    </row>
    <row r="6" spans="1:11" x14ac:dyDescent="0.25">
      <c r="A6" t="s">
        <v>14</v>
      </c>
      <c r="B6" s="1">
        <f>127/240</f>
        <v>0.52916666666666667</v>
      </c>
      <c r="C6" s="1">
        <f>91/240</f>
        <v>0.37916666666666665</v>
      </c>
      <c r="D6" s="1">
        <f>12/240</f>
        <v>0.05</v>
      </c>
      <c r="E6" s="1">
        <f>10/240</f>
        <v>4.1666666666666664E-2</v>
      </c>
      <c r="J6" s="1"/>
      <c r="K6" s="1"/>
    </row>
    <row r="7" spans="1:11" x14ac:dyDescent="0.25">
      <c r="A7" t="s">
        <v>15</v>
      </c>
      <c r="B7" s="1">
        <f>112/301</f>
        <v>0.37209302325581395</v>
      </c>
      <c r="C7" s="1">
        <f>160/340</f>
        <v>0.47058823529411764</v>
      </c>
      <c r="D7" s="1">
        <f>15/301</f>
        <v>4.9833887043189369E-2</v>
      </c>
      <c r="E7" s="1">
        <f>14/301</f>
        <v>4.6511627906976744E-2</v>
      </c>
      <c r="J7" s="1"/>
      <c r="K7" s="1"/>
    </row>
    <row r="9" spans="1:11" x14ac:dyDescent="0.25">
      <c r="A9" t="s">
        <v>18</v>
      </c>
      <c r="B9" t="s">
        <v>0</v>
      </c>
      <c r="C9" t="s">
        <v>1</v>
      </c>
      <c r="D9" t="s">
        <v>2</v>
      </c>
      <c r="E9" t="s">
        <v>3</v>
      </c>
    </row>
    <row r="10" spans="1:11" x14ac:dyDescent="0.25">
      <c r="A10" t="s">
        <v>14</v>
      </c>
      <c r="B10" s="1">
        <f>7/237</f>
        <v>2.9535864978902954E-2</v>
      </c>
      <c r="C10" s="1">
        <f>87/237</f>
        <v>0.36708860759493672</v>
      </c>
      <c r="D10" s="1">
        <f>67/237</f>
        <v>0.28270042194092826</v>
      </c>
      <c r="E10" s="1">
        <f>76/237</f>
        <v>0.32067510548523209</v>
      </c>
      <c r="J10" s="1"/>
      <c r="K10" s="1"/>
    </row>
    <row r="11" spans="1:11" x14ac:dyDescent="0.25">
      <c r="A11" t="s">
        <v>15</v>
      </c>
      <c r="B11" s="1">
        <f>19/301</f>
        <v>6.3122923588039864E-2</v>
      </c>
      <c r="C11" s="1">
        <f>100/301</f>
        <v>0.33222591362126247</v>
      </c>
      <c r="D11" s="1">
        <f>113/301</f>
        <v>0.37541528239202659</v>
      </c>
      <c r="E11" s="1">
        <f>69/301</f>
        <v>0.2292358803986711</v>
      </c>
      <c r="J11" s="1"/>
      <c r="K11" s="1"/>
    </row>
    <row r="13" spans="1:11" x14ac:dyDescent="0.25">
      <c r="A13" t="s">
        <v>17</v>
      </c>
      <c r="B13">
        <v>0</v>
      </c>
      <c r="C13" s="2" t="s">
        <v>19</v>
      </c>
      <c r="D13" s="2" t="s">
        <v>12</v>
      </c>
      <c r="E13" t="s">
        <v>9</v>
      </c>
      <c r="F13" t="s">
        <v>10</v>
      </c>
    </row>
    <row r="14" spans="1:11" x14ac:dyDescent="0.25">
      <c r="A14" t="s">
        <v>14</v>
      </c>
      <c r="B14" s="1">
        <f>81/236</f>
        <v>0.34322033898305082</v>
      </c>
      <c r="C14" s="1">
        <f>71/236</f>
        <v>0.30084745762711862</v>
      </c>
      <c r="D14" s="1">
        <f>36/236</f>
        <v>0.15254237288135594</v>
      </c>
      <c r="E14" s="1">
        <f>19/236</f>
        <v>8.050847457627118E-2</v>
      </c>
      <c r="F14" s="1">
        <f>29/236</f>
        <v>0.1228813559322034</v>
      </c>
      <c r="J14" s="1"/>
      <c r="K14" s="1"/>
    </row>
    <row r="15" spans="1:11" x14ac:dyDescent="0.25">
      <c r="A15" t="s">
        <v>15</v>
      </c>
      <c r="B15" s="1">
        <f>81/298</f>
        <v>0.27181208053691275</v>
      </c>
      <c r="C15" s="1">
        <f>74/298</f>
        <v>0.24832214765100671</v>
      </c>
      <c r="D15" s="1">
        <f>44/298</f>
        <v>0.1476510067114094</v>
      </c>
      <c r="E15" s="1">
        <f>45/298</f>
        <v>0.15100671140939598</v>
      </c>
      <c r="F15" s="1">
        <f>54/298</f>
        <v>0.18120805369127516</v>
      </c>
      <c r="J15" s="1"/>
      <c r="K15" s="1"/>
    </row>
    <row r="17" spans="1:11" x14ac:dyDescent="0.25">
      <c r="A17" t="s">
        <v>20</v>
      </c>
      <c r="B17" t="s">
        <v>0</v>
      </c>
      <c r="C17" t="s">
        <v>1</v>
      </c>
      <c r="D17" t="s">
        <v>2</v>
      </c>
      <c r="E17" t="s">
        <v>3</v>
      </c>
    </row>
    <row r="18" spans="1:11" x14ac:dyDescent="0.25">
      <c r="A18" t="s">
        <v>14</v>
      </c>
      <c r="B18" s="1">
        <f>6/234</f>
        <v>2.564102564102564E-2</v>
      </c>
      <c r="C18" s="1">
        <f>106/234</f>
        <v>0.45299145299145299</v>
      </c>
      <c r="D18" s="1">
        <f>78/234</f>
        <v>0.33333333333333331</v>
      </c>
      <c r="E18" s="1">
        <f>44/234</f>
        <v>0.18803418803418803</v>
      </c>
      <c r="F18" s="1"/>
      <c r="J18" s="1"/>
      <c r="K18" s="1"/>
    </row>
    <row r="19" spans="1:11" x14ac:dyDescent="0.25">
      <c r="A19" t="s">
        <v>15</v>
      </c>
      <c r="B19" s="1">
        <f>11/298</f>
        <v>3.6912751677852351E-2</v>
      </c>
      <c r="C19" s="1">
        <f>100/298</f>
        <v>0.33557046979865773</v>
      </c>
      <c r="D19" s="1">
        <f>114/298</f>
        <v>0.3825503355704698</v>
      </c>
      <c r="E19" s="1">
        <f>73/298</f>
        <v>0.24496644295302014</v>
      </c>
      <c r="F19" s="1"/>
      <c r="J19" s="1"/>
      <c r="K19" s="1"/>
    </row>
    <row r="22" spans="1:11" x14ac:dyDescent="0.25">
      <c r="A22" t="s">
        <v>21</v>
      </c>
      <c r="B22" t="s">
        <v>0</v>
      </c>
      <c r="C22" t="s">
        <v>1</v>
      </c>
      <c r="D22" t="s">
        <v>2</v>
      </c>
      <c r="E22" t="s">
        <v>3</v>
      </c>
    </row>
    <row r="23" spans="1:11" x14ac:dyDescent="0.25">
      <c r="A23" t="s">
        <v>14</v>
      </c>
      <c r="B23" s="1">
        <f>14/231</f>
        <v>6.0606060606060608E-2</v>
      </c>
      <c r="C23" s="1">
        <f>132/231</f>
        <v>0.5714285714285714</v>
      </c>
      <c r="D23" s="1">
        <f>59/231</f>
        <v>0.25541125541125542</v>
      </c>
      <c r="E23" s="1">
        <f>26/231</f>
        <v>0.11255411255411256</v>
      </c>
      <c r="F23" s="1"/>
    </row>
    <row r="24" spans="1:11" x14ac:dyDescent="0.25">
      <c r="A24" t="s">
        <v>15</v>
      </c>
      <c r="B24" s="1">
        <f>17/295</f>
        <v>5.7627118644067797E-2</v>
      </c>
      <c r="C24" s="1">
        <f>135/295</f>
        <v>0.4576271186440678</v>
      </c>
      <c r="D24" s="1">
        <f>98/295</f>
        <v>0.33220338983050846</v>
      </c>
      <c r="E24" s="1">
        <f>45/295</f>
        <v>0.15254237288135594</v>
      </c>
      <c r="F24" s="1"/>
    </row>
    <row r="25" spans="1:11" x14ac:dyDescent="0.25">
      <c r="J25" s="1"/>
      <c r="K25" s="1"/>
    </row>
    <row r="26" spans="1:11" x14ac:dyDescent="0.25">
      <c r="A26" t="s">
        <v>22</v>
      </c>
      <c r="B26" t="s">
        <v>4</v>
      </c>
      <c r="C26" s="2" t="s">
        <v>5</v>
      </c>
      <c r="D26" s="2" t="s">
        <v>6</v>
      </c>
      <c r="E26" t="s">
        <v>7</v>
      </c>
      <c r="J26" s="1"/>
      <c r="K26" s="1"/>
    </row>
    <row r="27" spans="1:11" x14ac:dyDescent="0.25">
      <c r="A27" t="s">
        <v>14</v>
      </c>
      <c r="B27" s="1">
        <f>2/233</f>
        <v>8.5836909871244635E-3</v>
      </c>
      <c r="C27" s="1">
        <f>40/233</f>
        <v>0.17167381974248927</v>
      </c>
      <c r="D27" s="1">
        <f>136/233</f>
        <v>0.58369098712446355</v>
      </c>
      <c r="E27" s="1">
        <f>55/233</f>
        <v>0.23605150214592274</v>
      </c>
      <c r="F27" s="1"/>
    </row>
    <row r="28" spans="1:11" x14ac:dyDescent="0.25">
      <c r="A28" t="s">
        <v>15</v>
      </c>
      <c r="B28" s="1">
        <f>3/295</f>
        <v>1.0169491525423728E-2</v>
      </c>
      <c r="C28" s="1">
        <f>86/295</f>
        <v>0.29152542372881357</v>
      </c>
      <c r="D28" s="1">
        <f>153/295</f>
        <v>0.51864406779661021</v>
      </c>
      <c r="E28" s="1">
        <f>53/295</f>
        <v>0.17966101694915254</v>
      </c>
      <c r="F28" s="1"/>
    </row>
    <row r="30" spans="1:11" x14ac:dyDescent="0.25">
      <c r="A30" t="s">
        <v>23</v>
      </c>
      <c r="B30" t="s">
        <v>4</v>
      </c>
      <c r="C30" s="2" t="s">
        <v>5</v>
      </c>
      <c r="D30" s="2" t="s">
        <v>6</v>
      </c>
      <c r="E30" t="s">
        <v>7</v>
      </c>
    </row>
    <row r="31" spans="1:11" x14ac:dyDescent="0.25">
      <c r="A31" t="s">
        <v>14</v>
      </c>
      <c r="B31" s="1">
        <f>1/233</f>
        <v>4.2918454935622317E-3</v>
      </c>
      <c r="C31" s="1">
        <f>28/233</f>
        <v>0.12017167381974249</v>
      </c>
      <c r="D31" s="1">
        <f>120/233</f>
        <v>0.51502145922746778</v>
      </c>
      <c r="E31" s="1">
        <f>83/233</f>
        <v>0.35622317596566522</v>
      </c>
    </row>
    <row r="32" spans="1:11" x14ac:dyDescent="0.25">
      <c r="A32" t="s">
        <v>15</v>
      </c>
      <c r="B32" s="1">
        <f>1/293</f>
        <v>3.4129692832764505E-3</v>
      </c>
      <c r="C32" s="1">
        <f>39/293</f>
        <v>0.13310580204778158</v>
      </c>
      <c r="D32" s="1">
        <f>163/293</f>
        <v>0.55631399317406138</v>
      </c>
      <c r="E32" s="1">
        <f>90/293</f>
        <v>0.30716723549488056</v>
      </c>
    </row>
    <row r="34" spans="1:5" x14ac:dyDescent="0.25">
      <c r="A34" t="s">
        <v>24</v>
      </c>
      <c r="B34" t="s">
        <v>4</v>
      </c>
      <c r="C34" s="2" t="s">
        <v>5</v>
      </c>
      <c r="D34" s="2" t="s">
        <v>6</v>
      </c>
      <c r="E34" t="s">
        <v>7</v>
      </c>
    </row>
    <row r="35" spans="1:5" x14ac:dyDescent="0.25">
      <c r="A35" t="s">
        <v>14</v>
      </c>
      <c r="B35" s="1">
        <f>0/231</f>
        <v>0</v>
      </c>
      <c r="C35" s="1">
        <f>23/231</f>
        <v>9.9567099567099568E-2</v>
      </c>
      <c r="D35" s="1">
        <f>115/231</f>
        <v>0.49783549783549785</v>
      </c>
      <c r="E35" s="1">
        <f>93/231</f>
        <v>0.40259740259740262</v>
      </c>
    </row>
    <row r="36" spans="1:5" x14ac:dyDescent="0.25">
      <c r="A36" t="s">
        <v>15</v>
      </c>
      <c r="B36" s="1">
        <f>0/292</f>
        <v>0</v>
      </c>
      <c r="C36" s="1">
        <f>37/292</f>
        <v>0.12671232876712329</v>
      </c>
      <c r="D36" s="1">
        <f>154/292</f>
        <v>0.5273972602739726</v>
      </c>
      <c r="E36" s="1">
        <f>101/292</f>
        <v>0.3458904109589041</v>
      </c>
    </row>
    <row r="38" spans="1:5" x14ac:dyDescent="0.25">
      <c r="A38" t="s">
        <v>25</v>
      </c>
      <c r="B38" t="s">
        <v>4</v>
      </c>
      <c r="C38" s="2" t="s">
        <v>5</v>
      </c>
      <c r="D38" s="2" t="s">
        <v>6</v>
      </c>
      <c r="E38" t="s">
        <v>7</v>
      </c>
    </row>
    <row r="39" spans="1:5" x14ac:dyDescent="0.25">
      <c r="A39" t="s">
        <v>14</v>
      </c>
      <c r="B39" s="1">
        <f>4/231</f>
        <v>1.7316017316017316E-2</v>
      </c>
      <c r="C39" s="1">
        <f>43/231</f>
        <v>0.18614718614718614</v>
      </c>
      <c r="D39" s="1">
        <f>115/231</f>
        <v>0.49783549783549785</v>
      </c>
      <c r="E39" s="1">
        <f>69/231</f>
        <v>0.29870129870129869</v>
      </c>
    </row>
    <row r="40" spans="1:5" x14ac:dyDescent="0.25">
      <c r="A40" t="s">
        <v>15</v>
      </c>
      <c r="B40" s="1">
        <f>9/292</f>
        <v>3.0821917808219176E-2</v>
      </c>
      <c r="C40" s="1">
        <f>53/292</f>
        <v>0.1815068493150685</v>
      </c>
      <c r="D40" s="1">
        <f>121/292</f>
        <v>0.41438356164383561</v>
      </c>
      <c r="E40" s="1">
        <f>109/292</f>
        <v>0.37328767123287671</v>
      </c>
    </row>
    <row r="42" spans="1:5" x14ac:dyDescent="0.25">
      <c r="A42" t="s">
        <v>27</v>
      </c>
      <c r="B42" t="s">
        <v>28</v>
      </c>
      <c r="C42" s="2" t="s">
        <v>5</v>
      </c>
      <c r="D42" s="2" t="s">
        <v>6</v>
      </c>
      <c r="E42" t="s">
        <v>29</v>
      </c>
    </row>
    <row r="43" spans="1:5" x14ac:dyDescent="0.25">
      <c r="A43" t="s">
        <v>14</v>
      </c>
      <c r="B43" s="1">
        <f>0/229</f>
        <v>0</v>
      </c>
      <c r="C43" s="1">
        <f>40/229</f>
        <v>0.17467248908296942</v>
      </c>
      <c r="D43" s="1">
        <f>123/229</f>
        <v>0.53711790393013104</v>
      </c>
      <c r="E43" s="1">
        <f>66/229</f>
        <v>0.28820960698689957</v>
      </c>
    </row>
    <row r="44" spans="1:5" x14ac:dyDescent="0.25">
      <c r="A44" t="s">
        <v>15</v>
      </c>
      <c r="B44" s="1">
        <f>4/294</f>
        <v>1.3605442176870748E-2</v>
      </c>
      <c r="C44" s="1">
        <f>75/294</f>
        <v>0.25510204081632654</v>
      </c>
      <c r="D44" s="1">
        <f>144/294</f>
        <v>0.48979591836734693</v>
      </c>
      <c r="E44" s="1">
        <f>71/294</f>
        <v>0.24149659863945577</v>
      </c>
    </row>
    <row r="46" spans="1:5" x14ac:dyDescent="0.25">
      <c r="A46" t="s">
        <v>30</v>
      </c>
      <c r="B46" t="s">
        <v>31</v>
      </c>
      <c r="C46" s="2" t="s">
        <v>5</v>
      </c>
      <c r="D46" s="2" t="s">
        <v>6</v>
      </c>
      <c r="E46" t="s">
        <v>32</v>
      </c>
    </row>
    <row r="47" spans="1:5" x14ac:dyDescent="0.25">
      <c r="A47" t="s">
        <v>14</v>
      </c>
      <c r="B47" s="1">
        <f>3/234</f>
        <v>1.282051282051282E-2</v>
      </c>
      <c r="C47" s="1">
        <f>16/234</f>
        <v>6.8376068376068383E-2</v>
      </c>
      <c r="D47" s="1">
        <f>67/234</f>
        <v>0.28632478632478631</v>
      </c>
      <c r="E47" s="1">
        <f>148/234</f>
        <v>0.63247863247863245</v>
      </c>
    </row>
    <row r="48" spans="1:5" x14ac:dyDescent="0.25">
      <c r="A48" t="s">
        <v>15</v>
      </c>
      <c r="B48" s="1">
        <f>4/295</f>
        <v>1.3559322033898305E-2</v>
      </c>
      <c r="C48" s="1">
        <f>20/295</f>
        <v>6.7796610169491525E-2</v>
      </c>
      <c r="D48" s="1">
        <f>104/295</f>
        <v>0.35254237288135593</v>
      </c>
      <c r="E48" s="1">
        <f>167/295</f>
        <v>0.56610169491525419</v>
      </c>
    </row>
    <row r="50" spans="1:6" x14ac:dyDescent="0.25">
      <c r="A50" t="s">
        <v>33</v>
      </c>
      <c r="B50" t="s">
        <v>34</v>
      </c>
      <c r="C50" s="2" t="s">
        <v>35</v>
      </c>
      <c r="D50" s="2" t="s">
        <v>36</v>
      </c>
      <c r="E50" t="s">
        <v>37</v>
      </c>
      <c r="F50" t="s">
        <v>38</v>
      </c>
    </row>
    <row r="51" spans="1:6" x14ac:dyDescent="0.25">
      <c r="A51" t="s">
        <v>14</v>
      </c>
      <c r="B51" s="1">
        <v>0.77</v>
      </c>
      <c r="C51" s="1">
        <v>0.33</v>
      </c>
      <c r="D51" s="1">
        <v>0.9</v>
      </c>
      <c r="E51" s="1">
        <v>0.59</v>
      </c>
      <c r="F51" s="1">
        <v>0.12</v>
      </c>
    </row>
    <row r="52" spans="1:6" x14ac:dyDescent="0.25">
      <c r="A52" t="s">
        <v>15</v>
      </c>
      <c r="B52" s="1">
        <v>0.75</v>
      </c>
      <c r="C52" s="1">
        <v>0.53</v>
      </c>
      <c r="D52" s="1">
        <v>0.77</v>
      </c>
      <c r="E52" s="1">
        <v>0.56999999999999995</v>
      </c>
      <c r="F52" s="1">
        <v>0.12</v>
      </c>
    </row>
    <row r="54" spans="1:6" x14ac:dyDescent="0.25">
      <c r="A54" t="s">
        <v>26</v>
      </c>
      <c r="B54" t="s">
        <v>39</v>
      </c>
      <c r="C54" s="2" t="s">
        <v>40</v>
      </c>
      <c r="D54" s="2" t="s">
        <v>41</v>
      </c>
      <c r="E54" t="s">
        <v>42</v>
      </c>
    </row>
    <row r="55" spans="1:6" x14ac:dyDescent="0.25">
      <c r="A55" t="s">
        <v>14</v>
      </c>
      <c r="B55" s="1">
        <f>156/233</f>
        <v>0.66952789699570814</v>
      </c>
      <c r="C55" s="1">
        <f>59/233</f>
        <v>0.25321888412017168</v>
      </c>
      <c r="D55" s="1">
        <f>14/233</f>
        <v>6.0085836909871244E-2</v>
      </c>
      <c r="E55" s="1">
        <f>4/233</f>
        <v>1.7167381974248927E-2</v>
      </c>
      <c r="F55" s="1"/>
    </row>
    <row r="56" spans="1:6" x14ac:dyDescent="0.25">
      <c r="A56" t="s">
        <v>15</v>
      </c>
      <c r="B56" s="1">
        <f>182/297</f>
        <v>0.61279461279461278</v>
      </c>
      <c r="C56" s="1">
        <f>72/297</f>
        <v>0.24242424242424243</v>
      </c>
      <c r="D56" s="1">
        <f>27/297</f>
        <v>9.0909090909090912E-2</v>
      </c>
      <c r="E56" s="1">
        <f>16/297</f>
        <v>5.387205387205387E-2</v>
      </c>
      <c r="F5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Study instead of interesting</vt:lpstr>
      <vt:lpstr>Find additional information</vt:lpstr>
      <vt:lpstr>Finish something you started</vt:lpstr>
      <vt:lpstr>Stay positive when doing poorly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NSUSER</dc:creator>
  <cp:lastModifiedBy>NSUSER</cp:lastModifiedBy>
  <dcterms:created xsi:type="dcterms:W3CDTF">2013-10-15T14:40:41Z</dcterms:created>
  <dcterms:modified xsi:type="dcterms:W3CDTF">2015-07-29T16:20:48Z</dcterms:modified>
</cp:coreProperties>
</file>