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7555" windowHeight="10200"/>
  </bookViews>
  <sheets>
    <sheet name="SSI item chart" sheetId="1" r:id="rId1"/>
  </sheets>
  <calcPr calcId="145621"/>
</workbook>
</file>

<file path=xl/calcChain.xml><?xml version="1.0" encoding="utf-8"?>
<calcChain xmlns="http://schemas.openxmlformats.org/spreadsheetml/2006/main">
  <c r="C83" i="1" l="1"/>
  <c r="D83" i="1"/>
  <c r="B83" i="1"/>
  <c r="C82" i="1"/>
  <c r="C81" i="1"/>
  <c r="D81" i="1" s="1"/>
  <c r="C80" i="1"/>
  <c r="D80" i="1" s="1"/>
  <c r="D82" i="1"/>
  <c r="C77" i="1"/>
  <c r="D77" i="1" s="1"/>
  <c r="C76" i="1"/>
  <c r="D76" i="1" s="1"/>
  <c r="C75" i="1"/>
  <c r="C74" i="1"/>
  <c r="D74" i="1" s="1"/>
  <c r="C73" i="1"/>
  <c r="D73" i="1" s="1"/>
  <c r="C72" i="1"/>
  <c r="D72" i="1" s="1"/>
  <c r="C71" i="1"/>
  <c r="C70" i="1"/>
  <c r="D71" i="1"/>
  <c r="D75" i="1"/>
  <c r="D70" i="1"/>
  <c r="C67" i="1"/>
  <c r="D67" i="1" s="1"/>
  <c r="C66" i="1"/>
  <c r="C65" i="1"/>
  <c r="D65" i="1" s="1"/>
  <c r="C64" i="1"/>
  <c r="D66" i="1"/>
  <c r="D64" i="1"/>
  <c r="C61" i="1"/>
  <c r="D61" i="1" s="1"/>
  <c r="C60" i="1"/>
  <c r="D60" i="1" s="1"/>
  <c r="C59" i="1"/>
  <c r="C58" i="1"/>
  <c r="D59" i="1"/>
  <c r="D58" i="1"/>
  <c r="C55" i="1"/>
  <c r="C54" i="1"/>
  <c r="C53" i="1"/>
  <c r="D53" i="1" s="1"/>
  <c r="C52" i="1"/>
  <c r="D52" i="1" s="1"/>
  <c r="D54" i="1"/>
  <c r="D55" i="1"/>
  <c r="C49" i="1"/>
  <c r="D49" i="1" s="1"/>
  <c r="C48" i="1"/>
  <c r="C47" i="1"/>
  <c r="D47" i="1" s="1"/>
  <c r="C46" i="1"/>
  <c r="C45" i="1"/>
  <c r="D46" i="1"/>
  <c r="D48" i="1"/>
  <c r="D45" i="1"/>
  <c r="C42" i="1"/>
  <c r="C41" i="1"/>
  <c r="D41" i="1" s="1"/>
  <c r="C40" i="1"/>
  <c r="D40" i="1" s="1"/>
  <c r="C39" i="1"/>
  <c r="D39" i="1" s="1"/>
  <c r="C38" i="1"/>
  <c r="D38" i="1" s="1"/>
  <c r="C37" i="1"/>
  <c r="C36" i="1"/>
  <c r="D37" i="1"/>
  <c r="D42" i="1"/>
  <c r="D36" i="1"/>
  <c r="C33" i="1"/>
  <c r="C32" i="1"/>
  <c r="C31" i="1"/>
  <c r="D31" i="1" s="1"/>
  <c r="C30" i="1"/>
  <c r="D30" i="1" s="1"/>
  <c r="C29" i="1"/>
  <c r="C28" i="1"/>
  <c r="D28" i="1" s="1"/>
  <c r="C27" i="1"/>
  <c r="D27" i="1" s="1"/>
  <c r="C26" i="1"/>
  <c r="D29" i="1"/>
  <c r="D32" i="1"/>
  <c r="D33" i="1"/>
  <c r="D26" i="1"/>
  <c r="C23" i="1"/>
  <c r="D23" i="1" s="1"/>
  <c r="C22" i="1"/>
  <c r="D22" i="1" s="1"/>
  <c r="C21" i="1"/>
  <c r="D21" i="1" s="1"/>
  <c r="C20" i="1"/>
  <c r="D20" i="1" s="1"/>
  <c r="C19" i="1"/>
  <c r="D19" i="1" s="1"/>
  <c r="C16" i="1"/>
  <c r="D16" i="1" s="1"/>
  <c r="C15" i="1"/>
  <c r="D15" i="1" s="1"/>
  <c r="C14" i="1"/>
  <c r="D14" i="1" s="1"/>
  <c r="C13" i="1"/>
  <c r="D13" i="1" s="1"/>
  <c r="C12" i="1"/>
  <c r="C11" i="1"/>
  <c r="C10" i="1"/>
  <c r="C9" i="1"/>
  <c r="D9" i="1" s="1"/>
  <c r="C6" i="1"/>
  <c r="D6" i="1" s="1"/>
  <c r="C5" i="1"/>
  <c r="D5" i="1" s="1"/>
  <c r="C4" i="1"/>
  <c r="D4" i="1" s="1"/>
  <c r="C3" i="1"/>
  <c r="D3" i="1" s="1"/>
  <c r="D10" i="1"/>
  <c r="D11" i="1"/>
  <c r="D12" i="1"/>
</calcChain>
</file>

<file path=xl/sharedStrings.xml><?xml version="1.0" encoding="utf-8"?>
<sst xmlns="http://schemas.openxmlformats.org/spreadsheetml/2006/main" count="76" uniqueCount="72">
  <si>
    <t>Academic Advising Effectiveness Scale</t>
  </si>
  <si>
    <t>#10 - My academic advisor helps me set goals to work toward</t>
  </si>
  <si>
    <t>#16 - My academic advisor is available when I need help</t>
  </si>
  <si>
    <t>#21 - My academic advisor is knowledgeable about requirements in my major</t>
  </si>
  <si>
    <t>#38 - I receive ongoing feedback about progress toward my academic goals</t>
  </si>
  <si>
    <t>Campus Climate Scale</t>
  </si>
  <si>
    <t>#3 - The campus is safe and secure for all students</t>
  </si>
  <si>
    <t>#5 - Administrators are available to hear students' concerns</t>
  </si>
  <si>
    <t>#31 - Students are made to feel welcome here</t>
  </si>
  <si>
    <t>#35 - I seldom get the "run-around" when seeking information on this campus</t>
  </si>
  <si>
    <t>#37 - There is a strong commitment to diversity on this campus</t>
  </si>
  <si>
    <t>#41 - Tuition paid is a worthwhile investment</t>
  </si>
  <si>
    <t>#42 - Students are free to express their ideas on this campus</t>
  </si>
  <si>
    <t>#44 - On the whole, the campus is well-maintained</t>
  </si>
  <si>
    <t>Campus Life Scale</t>
  </si>
  <si>
    <t xml:space="preserve">#13 - Living conditions in the residence halls are comfortable </t>
  </si>
  <si>
    <t>#19 - Residence hall staff are concerned about me as an individual</t>
  </si>
  <si>
    <t>#30 - There is an adequate selection of food available on campus</t>
  </si>
  <si>
    <t>#39 -  Student disciplinary procedures are fair</t>
  </si>
  <si>
    <t>#45 - Student activity fees are put to good use</t>
  </si>
  <si>
    <t>Campus Services Scale</t>
  </si>
  <si>
    <t>#9 - Library resources and services are adequate</t>
  </si>
  <si>
    <t>#15 - Computer labs are adequate and accessible</t>
  </si>
  <si>
    <t>#20 - Tutoring services are readily available</t>
  </si>
  <si>
    <t>#22 - This campus provides online access to services I need</t>
  </si>
  <si>
    <t>#24 - I receive the help I need to apply my academic major to my career goals</t>
  </si>
  <si>
    <t>#26 - Counseling services are available if I need them</t>
  </si>
  <si>
    <t>#34 - There are adequate services to help me decide upon a career</t>
  </si>
  <si>
    <t>#43 - Mentors are available to guide my career and life goals</t>
  </si>
  <si>
    <t>Instructional Effectiveness Scale</t>
  </si>
  <si>
    <t>#4 - The content of the courses within my major is valuable</t>
  </si>
  <si>
    <t>#14 - Faculty are fair and unbalanced in their treatment of individual students</t>
  </si>
  <si>
    <t>#17 - There are sufficient courses within my program of study available each term</t>
  </si>
  <si>
    <t>#29 - Faculty use a variety of technology and media in the classroom</t>
  </si>
  <si>
    <t>#32 -  Faculty provide timely feedback about my academic progress</t>
  </si>
  <si>
    <t>#36 - The quality of instruction I receive in most of my classes is excellent</t>
  </si>
  <si>
    <t>#40 - Faculty are usually available to students outside of class</t>
  </si>
  <si>
    <t>Recruitment and Financial Aid Effectiveness</t>
  </si>
  <si>
    <t>#7 - Admission staff provide personalized attention prior to enrollment</t>
  </si>
  <si>
    <t>#8 - Financial aid awards are announced in time to be helpful in college planning</t>
  </si>
  <si>
    <t>#11 - Financial aid counseling in available if I need it</t>
  </si>
  <si>
    <t>#27 - This institution helps me identify resources to finance my education</t>
  </si>
  <si>
    <t>#33 - Admissions counselors accurately portray the campus in their recruiting practices</t>
  </si>
  <si>
    <t>Registration Effectiveness Scale</t>
  </si>
  <si>
    <t>#2 - Registration processes are reasonable and convenient</t>
  </si>
  <si>
    <t>#6 - Billing policies are reasonable</t>
  </si>
  <si>
    <t>#23 - I am able to register for classes I need with few conflicts</t>
  </si>
  <si>
    <t>#25 - I am able to take care of college-related business at times that are convenient for me</t>
  </si>
  <si>
    <t>Safety and Security Scale</t>
  </si>
  <si>
    <t>#12 - The amount of student parking space on campus is adequate</t>
  </si>
  <si>
    <t>#18 - Parking lots are well-lighted and secure</t>
  </si>
  <si>
    <t>#28 - Security staff respond quickly to call for assistance</t>
  </si>
  <si>
    <t>Student Centeredness Scale</t>
  </si>
  <si>
    <t>#1 - The campus staff are caring and helpful</t>
  </si>
  <si>
    <t>Summary Items</t>
  </si>
  <si>
    <t>#1 - So far, how has your college experience met your expectations?</t>
  </si>
  <si>
    <t>#2 - Rate your overall satisfaction with your experience here thus far</t>
  </si>
  <si>
    <t>#3 - All in all, if you had it to do over again, would you enroll here?</t>
  </si>
  <si>
    <t>Enrollment Importance Items</t>
  </si>
  <si>
    <t>#56 - Cost</t>
  </si>
  <si>
    <t>#59 - Future career opportunities</t>
  </si>
  <si>
    <t>#57 - Financial assistance</t>
  </si>
  <si>
    <t>#58 - Academic reputation</t>
  </si>
  <si>
    <t>#60 -Personal recommendations</t>
  </si>
  <si>
    <t>#61 - Distance from campus</t>
  </si>
  <si>
    <t>#62 - Information on the campus Web site</t>
  </si>
  <si>
    <t>#63 - Campus visits</t>
  </si>
  <si>
    <t>2013</t>
  </si>
  <si>
    <t>2015</t>
  </si>
  <si>
    <t>% change</t>
  </si>
  <si>
    <t>Average of all items</t>
  </si>
  <si>
    <t>SSI items -  % choosing "not available - not used" (2013-2015 Trend Analysis)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</si>
</sst>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1" fillId="2" borderId="2" xfId="0" applyFont="1" applyFill="1" applyBorder="1"/>
    <xf numFmtId="0" fontId="0" fillId="0" borderId="1" xfId="0" applyFont="1" applyFill="1" applyBorder="1"/>
    <xf numFmtId="0" fontId="0" fillId="0" borderId="0" xfId="0" applyFill="1"/>
    <xf numFmtId="0" fontId="1" fillId="0" borderId="0" xfId="0" applyFont="1"/>
    <xf numFmtId="164" fontId="0" fillId="0" borderId="1" xfId="0" applyNumberFormat="1" applyBorder="1" applyAlignment="1">
      <alignment horizontal="left"/>
    </xf>
    <xf numFmtId="164" fontId="0" fillId="2" borderId="3" xfId="0" applyNumberFormat="1" applyFill="1" applyBorder="1"/>
    <xf numFmtId="164" fontId="0" fillId="0" borderId="1" xfId="0" applyNumberFormat="1" applyFill="1" applyBorder="1" applyAlignment="1">
      <alignment horizontal="left"/>
    </xf>
    <xf numFmtId="164" fontId="0" fillId="0" borderId="0" xfId="0" applyNumberFormat="1"/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left"/>
    </xf>
    <xf numFmtId="0" fontId="1" fillId="0" borderId="2" xfId="0" applyFont="1" applyBorder="1" applyAlignment="1"/>
    <xf numFmtId="0" fontId="0" fillId="0" borderId="3" xfId="0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zoomScaleNormal="100" workbookViewId="0">
      <selection activeCell="A2" sqref="A2:C2"/>
    </sheetView>
  </sheetViews>
  <sheetFormatPr defaultRowHeight="15" x14ac:dyDescent="0.25"/>
  <cols>
    <col min="1" max="1" width="80" customWidth="1"/>
    <col min="2" max="2" width="9.140625" style="10"/>
    <col min="3" max="4" width="10.140625" style="10" customWidth="1"/>
  </cols>
  <sheetData>
    <row r="1" spans="1:4" x14ac:dyDescent="0.25">
      <c r="A1" s="1" t="s">
        <v>71</v>
      </c>
      <c r="B1" s="11" t="s">
        <v>67</v>
      </c>
      <c r="C1" s="11" t="s">
        <v>68</v>
      </c>
      <c r="D1" s="11" t="s">
        <v>69</v>
      </c>
    </row>
    <row r="2" spans="1:4" x14ac:dyDescent="0.25">
      <c r="A2" s="13" t="s">
        <v>0</v>
      </c>
      <c r="B2" s="14"/>
      <c r="C2" s="14"/>
      <c r="D2"/>
    </row>
    <row r="3" spans="1:4" x14ac:dyDescent="0.25">
      <c r="A3" s="2" t="s">
        <v>1</v>
      </c>
      <c r="B3" s="7">
        <v>2.5999999999999999E-2</v>
      </c>
      <c r="C3" s="7">
        <f>15/606</f>
        <v>2.4752475247524754E-2</v>
      </c>
      <c r="D3" s="7">
        <f>C3-B3</f>
        <v>-1.2475247524752452E-3</v>
      </c>
    </row>
    <row r="4" spans="1:4" x14ac:dyDescent="0.25">
      <c r="A4" s="2" t="s">
        <v>2</v>
      </c>
      <c r="B4" s="7">
        <v>3.1E-2</v>
      </c>
      <c r="C4" s="7">
        <f>19/606</f>
        <v>3.1353135313531351E-2</v>
      </c>
      <c r="D4" s="7">
        <f t="shared" ref="D4:D6" si="0">C4-B4</f>
        <v>3.5313531353135114E-4</v>
      </c>
    </row>
    <row r="5" spans="1:4" x14ac:dyDescent="0.25">
      <c r="A5" s="2" t="s">
        <v>3</v>
      </c>
      <c r="B5" s="7">
        <v>2.9000000000000001E-2</v>
      </c>
      <c r="C5" s="7">
        <f>16/606</f>
        <v>2.6402640264026403E-2</v>
      </c>
      <c r="D5" s="7">
        <f t="shared" si="0"/>
        <v>-2.5973597359735985E-3</v>
      </c>
    </row>
    <row r="6" spans="1:4" x14ac:dyDescent="0.25">
      <c r="A6" s="2" t="s">
        <v>4</v>
      </c>
      <c r="B6" s="7">
        <v>3.7999999999999999E-2</v>
      </c>
      <c r="C6" s="7">
        <f>22/606</f>
        <v>3.6303630363036306E-2</v>
      </c>
      <c r="D6" s="7">
        <f t="shared" si="0"/>
        <v>-1.6963696369636933E-3</v>
      </c>
    </row>
    <row r="7" spans="1:4" x14ac:dyDescent="0.25">
      <c r="A7" s="3"/>
      <c r="B7" s="8"/>
      <c r="C7" s="8"/>
      <c r="D7" s="8"/>
    </row>
    <row r="8" spans="1:4" x14ac:dyDescent="0.25">
      <c r="A8" s="13" t="s">
        <v>5</v>
      </c>
      <c r="B8" s="14"/>
      <c r="C8" s="14"/>
      <c r="D8"/>
    </row>
    <row r="9" spans="1:4" x14ac:dyDescent="0.25">
      <c r="A9" s="2" t="s">
        <v>6</v>
      </c>
      <c r="B9" s="7">
        <v>1.4E-2</v>
      </c>
      <c r="C9" s="7">
        <f>11/606</f>
        <v>1.8151815181518153E-2</v>
      </c>
      <c r="D9" s="7">
        <f t="shared" ref="D9:D16" si="1">C9-B9</f>
        <v>4.1518151815181526E-3</v>
      </c>
    </row>
    <row r="10" spans="1:4" x14ac:dyDescent="0.25">
      <c r="A10" s="2" t="s">
        <v>7</v>
      </c>
      <c r="B10" s="7">
        <v>0.03</v>
      </c>
      <c r="C10" s="7">
        <f>14/606</f>
        <v>2.3102310231023101E-2</v>
      </c>
      <c r="D10" s="7">
        <f t="shared" si="1"/>
        <v>-6.897689768976898E-3</v>
      </c>
    </row>
    <row r="11" spans="1:4" x14ac:dyDescent="0.25">
      <c r="A11" s="2" t="s">
        <v>8</v>
      </c>
      <c r="B11" s="7">
        <v>2.7E-2</v>
      </c>
      <c r="C11" s="7">
        <f>15/606</f>
        <v>2.4752475247524754E-2</v>
      </c>
      <c r="D11" s="7">
        <f t="shared" si="1"/>
        <v>-2.2475247524752461E-3</v>
      </c>
    </row>
    <row r="12" spans="1:4" x14ac:dyDescent="0.25">
      <c r="A12" s="2" t="s">
        <v>9</v>
      </c>
      <c r="B12" s="7">
        <v>0.05</v>
      </c>
      <c r="C12" s="7">
        <f>18/606</f>
        <v>2.9702970297029702E-2</v>
      </c>
      <c r="D12" s="7">
        <f t="shared" si="1"/>
        <v>-2.0297029702970301E-2</v>
      </c>
    </row>
    <row r="13" spans="1:4" x14ac:dyDescent="0.25">
      <c r="A13" s="2" t="s">
        <v>10</v>
      </c>
      <c r="B13" s="7">
        <v>0.06</v>
      </c>
      <c r="C13" s="7">
        <f>12/606</f>
        <v>1.9801980198019802E-2</v>
      </c>
      <c r="D13" s="7">
        <f t="shared" si="1"/>
        <v>-4.0198019801980192E-2</v>
      </c>
    </row>
    <row r="14" spans="1:4" s="5" customFormat="1" x14ac:dyDescent="0.25">
      <c r="A14" s="4" t="s">
        <v>11</v>
      </c>
      <c r="B14" s="9">
        <v>4.7E-2</v>
      </c>
      <c r="C14" s="9">
        <f>20/606</f>
        <v>3.3003300330033E-2</v>
      </c>
      <c r="D14" s="7">
        <f t="shared" si="1"/>
        <v>-1.3996699669967E-2</v>
      </c>
    </row>
    <row r="15" spans="1:4" s="5" customFormat="1" x14ac:dyDescent="0.25">
      <c r="A15" s="4" t="s">
        <v>12</v>
      </c>
      <c r="B15" s="9">
        <v>5.0999999999999997E-2</v>
      </c>
      <c r="C15" s="9">
        <f>27/606</f>
        <v>4.4554455445544552E-2</v>
      </c>
      <c r="D15" s="7">
        <f t="shared" si="1"/>
        <v>-6.4455445544554443E-3</v>
      </c>
    </row>
    <row r="16" spans="1:4" x14ac:dyDescent="0.25">
      <c r="A16" s="2" t="s">
        <v>13</v>
      </c>
      <c r="B16" s="7">
        <v>3.9E-2</v>
      </c>
      <c r="C16" s="7">
        <f>17/606</f>
        <v>2.8052805280528052E-2</v>
      </c>
      <c r="D16" s="7">
        <f t="shared" si="1"/>
        <v>-1.0947194719471948E-2</v>
      </c>
    </row>
    <row r="17" spans="1:4" x14ac:dyDescent="0.25">
      <c r="A17" s="3"/>
      <c r="B17" s="8"/>
      <c r="C17" s="8"/>
      <c r="D17" s="8"/>
    </row>
    <row r="18" spans="1:4" x14ac:dyDescent="0.25">
      <c r="A18" s="13" t="s">
        <v>14</v>
      </c>
      <c r="B18" s="14"/>
      <c r="C18" s="14"/>
      <c r="D18"/>
    </row>
    <row r="19" spans="1:4" x14ac:dyDescent="0.25">
      <c r="A19" s="2" t="s">
        <v>15</v>
      </c>
      <c r="B19" s="7">
        <v>0.42899999999999999</v>
      </c>
      <c r="C19" s="7">
        <f>205/606</f>
        <v>0.33828382838283827</v>
      </c>
      <c r="D19" s="7">
        <f t="shared" ref="D19:D23" si="2">C19-B19</f>
        <v>-9.0716171617161723E-2</v>
      </c>
    </row>
    <row r="20" spans="1:4" x14ac:dyDescent="0.25">
      <c r="A20" s="2" t="s">
        <v>16</v>
      </c>
      <c r="B20" s="7">
        <v>0.41599999999999998</v>
      </c>
      <c r="C20" s="7">
        <f>187/606</f>
        <v>0.3085808580858086</v>
      </c>
      <c r="D20" s="7">
        <f t="shared" si="2"/>
        <v>-0.10741914191419139</v>
      </c>
    </row>
    <row r="21" spans="1:4" x14ac:dyDescent="0.25">
      <c r="A21" s="2" t="s">
        <v>17</v>
      </c>
      <c r="B21" s="7">
        <v>8.7999999999999995E-2</v>
      </c>
      <c r="C21" s="7">
        <f>38/606</f>
        <v>6.2706270627062702E-2</v>
      </c>
      <c r="D21" s="7">
        <f t="shared" si="2"/>
        <v>-2.5293729372937293E-2</v>
      </c>
    </row>
    <row r="22" spans="1:4" x14ac:dyDescent="0.25">
      <c r="A22" s="2" t="s">
        <v>18</v>
      </c>
      <c r="B22" s="7">
        <v>0.12</v>
      </c>
      <c r="C22" s="7">
        <f>69/606</f>
        <v>0.11386138613861387</v>
      </c>
      <c r="D22" s="7">
        <f t="shared" si="2"/>
        <v>-6.1386138613861302E-3</v>
      </c>
    </row>
    <row r="23" spans="1:4" s="5" customFormat="1" x14ac:dyDescent="0.25">
      <c r="A23" s="4" t="s">
        <v>19</v>
      </c>
      <c r="B23" s="9">
        <v>5.8000000000000003E-2</v>
      </c>
      <c r="C23" s="9">
        <f>27/606</f>
        <v>4.4554455445544552E-2</v>
      </c>
      <c r="D23" s="7">
        <f t="shared" si="2"/>
        <v>-1.3445544554455451E-2</v>
      </c>
    </row>
    <row r="24" spans="1:4" x14ac:dyDescent="0.25">
      <c r="A24" s="3"/>
      <c r="B24" s="8"/>
      <c r="C24" s="8"/>
      <c r="D24" s="8"/>
    </row>
    <row r="25" spans="1:4" x14ac:dyDescent="0.25">
      <c r="A25" s="13" t="s">
        <v>20</v>
      </c>
      <c r="B25" s="14"/>
      <c r="C25" s="14"/>
      <c r="D25"/>
    </row>
    <row r="26" spans="1:4" x14ac:dyDescent="0.25">
      <c r="A26" s="2" t="s">
        <v>21</v>
      </c>
      <c r="B26" s="7">
        <v>3.6999999999999998E-2</v>
      </c>
      <c r="C26" s="7">
        <f>17/606</f>
        <v>2.8052805280528052E-2</v>
      </c>
      <c r="D26" s="7">
        <f t="shared" ref="D26:D33" si="3">C26-B26</f>
        <v>-8.9471947194719459E-3</v>
      </c>
    </row>
    <row r="27" spans="1:4" x14ac:dyDescent="0.25">
      <c r="A27" s="2" t="s">
        <v>22</v>
      </c>
      <c r="B27" s="7">
        <v>5.6000000000000001E-2</v>
      </c>
      <c r="C27" s="7">
        <f>32/606</f>
        <v>5.2805280528052806E-2</v>
      </c>
      <c r="D27" s="7">
        <f t="shared" si="3"/>
        <v>-3.1947194719471952E-3</v>
      </c>
    </row>
    <row r="28" spans="1:4" x14ac:dyDescent="0.25">
      <c r="A28" s="2" t="s">
        <v>23</v>
      </c>
      <c r="B28" s="7">
        <v>0.17799999999999999</v>
      </c>
      <c r="C28" s="7">
        <f>87/606</f>
        <v>0.14356435643564355</v>
      </c>
      <c r="D28" s="7">
        <f t="shared" si="3"/>
        <v>-3.4435643564356438E-2</v>
      </c>
    </row>
    <row r="29" spans="1:4" s="5" customFormat="1" x14ac:dyDescent="0.25">
      <c r="A29" s="4" t="s">
        <v>24</v>
      </c>
      <c r="B29" s="9">
        <v>3.1E-2</v>
      </c>
      <c r="C29" s="9">
        <f>16/606</f>
        <v>2.6402640264026403E-2</v>
      </c>
      <c r="D29" s="7">
        <f t="shared" si="3"/>
        <v>-4.5973597359735968E-3</v>
      </c>
    </row>
    <row r="30" spans="1:4" x14ac:dyDescent="0.25">
      <c r="A30" s="2" t="s">
        <v>25</v>
      </c>
      <c r="B30" s="7">
        <v>4.2999999999999997E-2</v>
      </c>
      <c r="C30" s="7">
        <f>26/606</f>
        <v>4.2904290429042903E-2</v>
      </c>
      <c r="D30" s="7">
        <f t="shared" si="3"/>
        <v>-9.5709570957093482E-5</v>
      </c>
    </row>
    <row r="31" spans="1:4" x14ac:dyDescent="0.25">
      <c r="A31" s="2" t="s">
        <v>26</v>
      </c>
      <c r="B31" s="7">
        <v>0.17299999999999999</v>
      </c>
      <c r="C31" s="7">
        <f>108/606</f>
        <v>0.17821782178217821</v>
      </c>
      <c r="D31" s="7">
        <f t="shared" si="3"/>
        <v>5.2178217821782225E-3</v>
      </c>
    </row>
    <row r="32" spans="1:4" x14ac:dyDescent="0.25">
      <c r="A32" s="2" t="s">
        <v>27</v>
      </c>
      <c r="B32" s="7">
        <v>0.09</v>
      </c>
      <c r="C32" s="7">
        <f>51/606</f>
        <v>8.4158415841584164E-2</v>
      </c>
      <c r="D32" s="7">
        <f t="shared" si="3"/>
        <v>-5.8415841584158329E-3</v>
      </c>
    </row>
    <row r="33" spans="1:4" x14ac:dyDescent="0.25">
      <c r="A33" s="2" t="s">
        <v>28</v>
      </c>
      <c r="B33" s="7">
        <v>0.111</v>
      </c>
      <c r="C33" s="7">
        <f>65/606</f>
        <v>0.10726072607260725</v>
      </c>
      <c r="D33" s="7">
        <f t="shared" si="3"/>
        <v>-3.7392739273927472E-3</v>
      </c>
    </row>
    <row r="34" spans="1:4" x14ac:dyDescent="0.25">
      <c r="A34" s="3"/>
      <c r="B34" s="8"/>
      <c r="C34" s="8"/>
      <c r="D34" s="8"/>
    </row>
    <row r="35" spans="1:4" x14ac:dyDescent="0.25">
      <c r="A35" s="13" t="s">
        <v>29</v>
      </c>
      <c r="B35" s="14"/>
      <c r="C35" s="14"/>
      <c r="D35"/>
    </row>
    <row r="36" spans="1:4" x14ac:dyDescent="0.25">
      <c r="A36" s="2" t="s">
        <v>30</v>
      </c>
      <c r="B36" s="7">
        <v>1.7000000000000001E-2</v>
      </c>
      <c r="C36" s="7">
        <f>13/606</f>
        <v>2.1452145214521452E-2</v>
      </c>
      <c r="D36" s="7">
        <f t="shared" ref="D36:D42" si="4">C36-B36</f>
        <v>4.4521452145214503E-3</v>
      </c>
    </row>
    <row r="37" spans="1:4" x14ac:dyDescent="0.25">
      <c r="A37" s="2" t="s">
        <v>31</v>
      </c>
      <c r="B37" s="7">
        <v>1.7999999999999999E-2</v>
      </c>
      <c r="C37" s="7">
        <f>6/606</f>
        <v>9.9009900990099011E-3</v>
      </c>
      <c r="D37" s="7">
        <f t="shared" si="4"/>
        <v>-8.0990099009900975E-3</v>
      </c>
    </row>
    <row r="38" spans="1:4" x14ac:dyDescent="0.25">
      <c r="A38" s="2" t="s">
        <v>32</v>
      </c>
      <c r="B38" s="7">
        <v>0.02</v>
      </c>
      <c r="C38" s="7">
        <f>8/606</f>
        <v>1.3201320132013201E-2</v>
      </c>
      <c r="D38" s="7">
        <f t="shared" si="4"/>
        <v>-6.7986798679867989E-3</v>
      </c>
    </row>
    <row r="39" spans="1:4" x14ac:dyDescent="0.25">
      <c r="A39" s="2" t="s">
        <v>33</v>
      </c>
      <c r="B39" s="7">
        <v>2.9000000000000001E-2</v>
      </c>
      <c r="C39" s="7">
        <f>12/606</f>
        <v>1.9801980198019802E-2</v>
      </c>
      <c r="D39" s="7">
        <f t="shared" si="4"/>
        <v>-9.1980198019801993E-3</v>
      </c>
    </row>
    <row r="40" spans="1:4" x14ac:dyDescent="0.25">
      <c r="A40" s="2" t="s">
        <v>34</v>
      </c>
      <c r="B40" s="7">
        <v>2.4E-2</v>
      </c>
      <c r="C40" s="7">
        <f>14/606</f>
        <v>2.3102310231023101E-2</v>
      </c>
      <c r="D40" s="7">
        <f t="shared" si="4"/>
        <v>-8.9768976897689964E-4</v>
      </c>
    </row>
    <row r="41" spans="1:4" x14ac:dyDescent="0.25">
      <c r="A41" s="2" t="s">
        <v>35</v>
      </c>
      <c r="B41" s="7">
        <v>2.9000000000000001E-2</v>
      </c>
      <c r="C41" s="7">
        <f>16/606</f>
        <v>2.6402640264026403E-2</v>
      </c>
      <c r="D41" s="7">
        <f t="shared" si="4"/>
        <v>-2.5973597359735985E-3</v>
      </c>
    </row>
    <row r="42" spans="1:4" x14ac:dyDescent="0.25">
      <c r="A42" s="2" t="s">
        <v>36</v>
      </c>
      <c r="B42" s="7">
        <v>3.4000000000000002E-2</v>
      </c>
      <c r="C42" s="7">
        <f>10/606</f>
        <v>1.65016501650165E-2</v>
      </c>
      <c r="D42" s="7">
        <f t="shared" si="4"/>
        <v>-1.7498349834983502E-2</v>
      </c>
    </row>
    <row r="43" spans="1:4" x14ac:dyDescent="0.25">
      <c r="A43" s="3"/>
      <c r="B43" s="8"/>
      <c r="C43" s="8"/>
      <c r="D43" s="8"/>
    </row>
    <row r="44" spans="1:4" x14ac:dyDescent="0.25">
      <c r="A44" s="13" t="s">
        <v>37</v>
      </c>
      <c r="B44" s="14"/>
      <c r="C44" s="14"/>
      <c r="D44"/>
    </row>
    <row r="45" spans="1:4" x14ac:dyDescent="0.25">
      <c r="A45" s="2" t="s">
        <v>38</v>
      </c>
      <c r="B45" s="7">
        <v>3.3000000000000002E-2</v>
      </c>
      <c r="C45" s="7">
        <f>19/606</f>
        <v>3.1353135313531351E-2</v>
      </c>
      <c r="D45" s="7">
        <f t="shared" ref="D45:D49" si="5">C45-B45</f>
        <v>-1.6468646864686506E-3</v>
      </c>
    </row>
    <row r="46" spans="1:4" x14ac:dyDescent="0.25">
      <c r="A46" s="2" t="s">
        <v>39</v>
      </c>
      <c r="B46" s="7">
        <v>0.05</v>
      </c>
      <c r="C46" s="7">
        <f>30/606</f>
        <v>4.9504950495049507E-2</v>
      </c>
      <c r="D46" s="7">
        <f t="shared" si="5"/>
        <v>-4.9504950495049549E-4</v>
      </c>
    </row>
    <row r="47" spans="1:4" x14ac:dyDescent="0.25">
      <c r="A47" s="2" t="s">
        <v>40</v>
      </c>
      <c r="B47" s="7">
        <v>9.4E-2</v>
      </c>
      <c r="C47" s="7">
        <f>58/606</f>
        <v>9.5709570957095716E-2</v>
      </c>
      <c r="D47" s="7">
        <f t="shared" si="5"/>
        <v>1.7095709570957157E-3</v>
      </c>
    </row>
    <row r="48" spans="1:4" x14ac:dyDescent="0.25">
      <c r="A48" s="2" t="s">
        <v>41</v>
      </c>
      <c r="B48" s="7">
        <v>9.8000000000000004E-2</v>
      </c>
      <c r="C48" s="7">
        <f>48/606</f>
        <v>7.9207920792079209E-2</v>
      </c>
      <c r="D48" s="7">
        <f t="shared" si="5"/>
        <v>-1.8792079207920795E-2</v>
      </c>
    </row>
    <row r="49" spans="1:4" x14ac:dyDescent="0.25">
      <c r="A49" s="2" t="s">
        <v>42</v>
      </c>
      <c r="B49" s="7">
        <v>0.13900000000000001</v>
      </c>
      <c r="C49" s="7">
        <f>57/606</f>
        <v>9.405940594059406E-2</v>
      </c>
      <c r="D49" s="7">
        <f t="shared" si="5"/>
        <v>-4.4940594059405953E-2</v>
      </c>
    </row>
    <row r="50" spans="1:4" x14ac:dyDescent="0.25">
      <c r="A50" s="3"/>
      <c r="B50" s="8"/>
      <c r="C50" s="8"/>
      <c r="D50" s="8"/>
    </row>
    <row r="51" spans="1:4" x14ac:dyDescent="0.25">
      <c r="A51" s="13" t="s">
        <v>43</v>
      </c>
      <c r="B51" s="14"/>
      <c r="C51" s="14"/>
      <c r="D51"/>
    </row>
    <row r="52" spans="1:4" x14ac:dyDescent="0.25">
      <c r="A52" s="2" t="s">
        <v>44</v>
      </c>
      <c r="B52" s="7">
        <v>1.6E-2</v>
      </c>
      <c r="C52" s="7">
        <f>7/606</f>
        <v>1.155115511551155E-2</v>
      </c>
      <c r="D52" s="7">
        <f t="shared" ref="D52:D55" si="6">C52-B52</f>
        <v>-4.4488448844884499E-3</v>
      </c>
    </row>
    <row r="53" spans="1:4" s="5" customFormat="1" x14ac:dyDescent="0.25">
      <c r="A53" s="4" t="s">
        <v>45</v>
      </c>
      <c r="B53" s="9">
        <v>1.7999999999999999E-2</v>
      </c>
      <c r="C53" s="9">
        <f>14/606</f>
        <v>2.3102310231023101E-2</v>
      </c>
      <c r="D53" s="7">
        <f t="shared" si="6"/>
        <v>5.1023102310231022E-3</v>
      </c>
    </row>
    <row r="54" spans="1:4" s="5" customFormat="1" x14ac:dyDescent="0.25">
      <c r="A54" s="4" t="s">
        <v>46</v>
      </c>
      <c r="B54" s="9">
        <v>2.1000000000000001E-2</v>
      </c>
      <c r="C54" s="9">
        <f>13/606</f>
        <v>2.1452145214521452E-2</v>
      </c>
      <c r="D54" s="7">
        <f t="shared" si="6"/>
        <v>4.5214521452145023E-4</v>
      </c>
    </row>
    <row r="55" spans="1:4" x14ac:dyDescent="0.25">
      <c r="A55" s="2" t="s">
        <v>47</v>
      </c>
      <c r="B55" s="7">
        <v>2.7E-2</v>
      </c>
      <c r="C55" s="7">
        <f>17/606</f>
        <v>2.8052805280528052E-2</v>
      </c>
      <c r="D55" s="7">
        <f t="shared" si="6"/>
        <v>1.0528052805280526E-3</v>
      </c>
    </row>
    <row r="56" spans="1:4" x14ac:dyDescent="0.25">
      <c r="A56" s="3"/>
      <c r="B56" s="8"/>
      <c r="C56" s="8"/>
      <c r="D56" s="8"/>
    </row>
    <row r="57" spans="1:4" x14ac:dyDescent="0.25">
      <c r="A57" s="13" t="s">
        <v>48</v>
      </c>
      <c r="B57" s="14"/>
      <c r="C57" s="14"/>
      <c r="D57"/>
    </row>
    <row r="58" spans="1:4" x14ac:dyDescent="0.25">
      <c r="A58" s="2" t="s">
        <v>6</v>
      </c>
      <c r="B58" s="7">
        <v>1.4E-2</v>
      </c>
      <c r="C58" s="7">
        <f>11/606</f>
        <v>1.8151815181518153E-2</v>
      </c>
      <c r="D58" s="7">
        <f t="shared" ref="D58:D61" si="7">C58-B58</f>
        <v>4.1518151815181526E-3</v>
      </c>
    </row>
    <row r="59" spans="1:4" x14ac:dyDescent="0.25">
      <c r="A59" s="2" t="s">
        <v>49</v>
      </c>
      <c r="B59" s="7">
        <v>0.03</v>
      </c>
      <c r="C59" s="7">
        <f>26/606</f>
        <v>4.2904290429042903E-2</v>
      </c>
      <c r="D59" s="7">
        <f t="shared" si="7"/>
        <v>1.2904290429042904E-2</v>
      </c>
    </row>
    <row r="60" spans="1:4" x14ac:dyDescent="0.25">
      <c r="A60" s="2" t="s">
        <v>50</v>
      </c>
      <c r="B60" s="7">
        <v>4.1000000000000002E-2</v>
      </c>
      <c r="C60" s="7">
        <f>17/606</f>
        <v>2.8052805280528052E-2</v>
      </c>
      <c r="D60" s="7">
        <f t="shared" si="7"/>
        <v>-1.2947194719471949E-2</v>
      </c>
    </row>
    <row r="61" spans="1:4" x14ac:dyDescent="0.25">
      <c r="A61" s="2" t="s">
        <v>51</v>
      </c>
      <c r="B61" s="7">
        <v>0.23100000000000001</v>
      </c>
      <c r="C61" s="7">
        <f>130/606</f>
        <v>0.21452145214521451</v>
      </c>
      <c r="D61" s="7">
        <f t="shared" si="7"/>
        <v>-1.6478547854785502E-2</v>
      </c>
    </row>
    <row r="62" spans="1:4" x14ac:dyDescent="0.25">
      <c r="A62" s="3"/>
      <c r="B62" s="8"/>
      <c r="C62" s="8"/>
      <c r="D62" s="8"/>
    </row>
    <row r="63" spans="1:4" x14ac:dyDescent="0.25">
      <c r="A63" s="13" t="s">
        <v>52</v>
      </c>
      <c r="B63" s="14"/>
      <c r="C63" s="14"/>
      <c r="D63"/>
    </row>
    <row r="64" spans="1:4" x14ac:dyDescent="0.25">
      <c r="A64" s="2" t="s">
        <v>53</v>
      </c>
      <c r="B64" s="7">
        <v>1.2E-2</v>
      </c>
      <c r="C64" s="7">
        <f>8/606</f>
        <v>1.3201320132013201E-2</v>
      </c>
      <c r="D64" s="7">
        <f t="shared" ref="D64:D67" si="8">C64-B64</f>
        <v>1.2013201320132012E-3</v>
      </c>
    </row>
    <row r="65" spans="1:4" x14ac:dyDescent="0.25">
      <c r="A65" s="2" t="s">
        <v>7</v>
      </c>
      <c r="B65" s="7">
        <v>0.03</v>
      </c>
      <c r="C65" s="7">
        <f>14/606</f>
        <v>2.3102310231023101E-2</v>
      </c>
      <c r="D65" s="7">
        <f t="shared" si="8"/>
        <v>-6.897689768976898E-3</v>
      </c>
    </row>
    <row r="66" spans="1:4" x14ac:dyDescent="0.25">
      <c r="A66" s="2" t="s">
        <v>8</v>
      </c>
      <c r="B66" s="7">
        <v>2.7E-2</v>
      </c>
      <c r="C66" s="7">
        <f>15/606</f>
        <v>2.4752475247524754E-2</v>
      </c>
      <c r="D66" s="7">
        <f t="shared" si="8"/>
        <v>-2.2475247524752461E-3</v>
      </c>
    </row>
    <row r="67" spans="1:4" x14ac:dyDescent="0.25">
      <c r="A67" s="2" t="s">
        <v>9</v>
      </c>
      <c r="B67" s="7">
        <v>0.05</v>
      </c>
      <c r="C67" s="7">
        <f>30/606</f>
        <v>4.9504950495049507E-2</v>
      </c>
      <c r="D67" s="7">
        <f t="shared" si="8"/>
        <v>-4.9504950495049549E-4</v>
      </c>
    </row>
    <row r="68" spans="1:4" x14ac:dyDescent="0.25">
      <c r="A68" s="3"/>
      <c r="B68" s="8"/>
      <c r="C68" s="8"/>
      <c r="D68" s="8"/>
    </row>
    <row r="69" spans="1:4" x14ac:dyDescent="0.25">
      <c r="A69" s="13" t="s">
        <v>58</v>
      </c>
      <c r="B69" s="14"/>
      <c r="C69" s="14"/>
      <c r="D69"/>
    </row>
    <row r="70" spans="1:4" x14ac:dyDescent="0.25">
      <c r="A70" s="2" t="s">
        <v>59</v>
      </c>
      <c r="B70" s="7">
        <v>6.7000000000000004E-2</v>
      </c>
      <c r="C70" s="7">
        <f>38/606</f>
        <v>6.2706270627062702E-2</v>
      </c>
      <c r="D70" s="7">
        <f t="shared" ref="D70:D77" si="9">C70-B70</f>
        <v>-4.2937293729373022E-3</v>
      </c>
    </row>
    <row r="71" spans="1:4" x14ac:dyDescent="0.25">
      <c r="A71" s="2" t="s">
        <v>61</v>
      </c>
      <c r="B71" s="7">
        <v>0.09</v>
      </c>
      <c r="C71" s="7">
        <f>58/606</f>
        <v>9.5709570957095716E-2</v>
      </c>
      <c r="D71" s="7">
        <f t="shared" si="9"/>
        <v>5.7095709570957193E-3</v>
      </c>
    </row>
    <row r="72" spans="1:4" x14ac:dyDescent="0.25">
      <c r="A72" s="2" t="s">
        <v>62</v>
      </c>
      <c r="B72" s="7">
        <v>6.8000000000000005E-2</v>
      </c>
      <c r="C72" s="7">
        <f>38/606</f>
        <v>6.2706270627062702E-2</v>
      </c>
      <c r="D72" s="7">
        <f t="shared" si="9"/>
        <v>-5.2937293729373031E-3</v>
      </c>
    </row>
    <row r="73" spans="1:4" x14ac:dyDescent="0.25">
      <c r="A73" s="2" t="s">
        <v>60</v>
      </c>
      <c r="B73" s="7">
        <v>7.1999999999999995E-2</v>
      </c>
      <c r="C73" s="7">
        <f>41/606</f>
        <v>6.7656765676567657E-2</v>
      </c>
      <c r="D73" s="7">
        <f t="shared" si="9"/>
        <v>-4.3432343234323378E-3</v>
      </c>
    </row>
    <row r="74" spans="1:4" x14ac:dyDescent="0.25">
      <c r="A74" s="2" t="s">
        <v>63</v>
      </c>
      <c r="B74" s="7">
        <v>8.4000000000000005E-2</v>
      </c>
      <c r="C74" s="7">
        <f>44/606</f>
        <v>7.2607260726072612E-2</v>
      </c>
      <c r="D74" s="7">
        <f t="shared" si="9"/>
        <v>-1.1392739273927394E-2</v>
      </c>
    </row>
    <row r="75" spans="1:4" x14ac:dyDescent="0.25">
      <c r="A75" s="2" t="s">
        <v>64</v>
      </c>
      <c r="B75" s="7">
        <v>6.9000000000000006E-2</v>
      </c>
      <c r="C75" s="7">
        <f>47/606</f>
        <v>7.7557755775577553E-2</v>
      </c>
      <c r="D75" s="7">
        <f t="shared" si="9"/>
        <v>8.5577557755775469E-3</v>
      </c>
    </row>
    <row r="76" spans="1:4" x14ac:dyDescent="0.25">
      <c r="A76" s="2" t="s">
        <v>65</v>
      </c>
      <c r="B76" s="7">
        <v>0.08</v>
      </c>
      <c r="C76" s="7">
        <f>41/606</f>
        <v>6.7656765676567657E-2</v>
      </c>
      <c r="D76" s="7">
        <f t="shared" si="9"/>
        <v>-1.2343234323432345E-2</v>
      </c>
    </row>
    <row r="77" spans="1:4" x14ac:dyDescent="0.25">
      <c r="A77" s="2" t="s">
        <v>66</v>
      </c>
      <c r="B77" s="7">
        <v>0.115</v>
      </c>
      <c r="C77" s="7">
        <f>58/606</f>
        <v>9.5709570957095716E-2</v>
      </c>
      <c r="D77" s="7">
        <f t="shared" si="9"/>
        <v>-1.9290429042904289E-2</v>
      </c>
    </row>
    <row r="78" spans="1:4" x14ac:dyDescent="0.25">
      <c r="A78" s="3"/>
      <c r="B78" s="8"/>
      <c r="C78" s="8"/>
      <c r="D78" s="8"/>
    </row>
    <row r="79" spans="1:4" x14ac:dyDescent="0.25">
      <c r="A79" s="13" t="s">
        <v>54</v>
      </c>
      <c r="B79" s="14"/>
      <c r="C79" s="14"/>
      <c r="D79"/>
    </row>
    <row r="80" spans="1:4" x14ac:dyDescent="0.25">
      <c r="A80" s="2" t="s">
        <v>55</v>
      </c>
      <c r="B80" s="7">
        <v>0.02</v>
      </c>
      <c r="C80" s="7">
        <f>9/606</f>
        <v>1.4851485148514851E-2</v>
      </c>
      <c r="D80" s="7">
        <f t="shared" ref="D80:D82" si="10">C80-B80</f>
        <v>-5.1485148514851496E-3</v>
      </c>
    </row>
    <row r="81" spans="1:4" x14ac:dyDescent="0.25">
      <c r="A81" s="2" t="s">
        <v>56</v>
      </c>
      <c r="B81" s="7">
        <v>2.5000000000000001E-2</v>
      </c>
      <c r="C81" s="7">
        <f>11/606</f>
        <v>1.8151815181518153E-2</v>
      </c>
      <c r="D81" s="7">
        <f t="shared" si="10"/>
        <v>-6.8481848184818485E-3</v>
      </c>
    </row>
    <row r="82" spans="1:4" x14ac:dyDescent="0.25">
      <c r="A82" s="2" t="s">
        <v>57</v>
      </c>
      <c r="B82" s="7">
        <v>2.7E-2</v>
      </c>
      <c r="C82" s="7">
        <f>11/606</f>
        <v>1.8151815181518153E-2</v>
      </c>
      <c r="D82" s="7">
        <f t="shared" si="10"/>
        <v>-8.8481848184818468E-3</v>
      </c>
    </row>
    <row r="83" spans="1:4" x14ac:dyDescent="0.25">
      <c r="A83" s="1" t="s">
        <v>70</v>
      </c>
      <c r="B83" s="12">
        <f>AVERAGE(B2:B82)</f>
        <v>6.818333333333329E-2</v>
      </c>
      <c r="C83" s="12">
        <f t="shared" ref="C83:D83" si="11">AVERAGE(C2:C82)</f>
        <v>5.8388338833883426E-2</v>
      </c>
      <c r="D83" s="12">
        <f t="shared" si="11"/>
        <v>-9.7949944994499428E-3</v>
      </c>
    </row>
    <row r="84" spans="1:4" x14ac:dyDescent="0.25">
      <c r="A84" s="6"/>
    </row>
    <row r="85" spans="1:4" x14ac:dyDescent="0.25">
      <c r="A85" s="6"/>
    </row>
    <row r="86" spans="1:4" x14ac:dyDescent="0.25">
      <c r="A86" s="6"/>
    </row>
    <row r="87" spans="1:4" x14ac:dyDescent="0.25">
      <c r="A87" s="6"/>
    </row>
    <row r="88" spans="1:4" x14ac:dyDescent="0.25">
      <c r="A88" s="6"/>
    </row>
    <row r="89" spans="1:4" x14ac:dyDescent="0.25">
      <c r="A89" s="6"/>
    </row>
    <row r="90" spans="1:4" x14ac:dyDescent="0.25">
      <c r="A90" s="6"/>
    </row>
    <row r="91" spans="1:4" x14ac:dyDescent="0.25">
      <c r="A91" s="6"/>
    </row>
    <row r="92" spans="1:4" x14ac:dyDescent="0.25">
      <c r="A92" s="6"/>
    </row>
    <row r="93" spans="1:4" x14ac:dyDescent="0.25">
      <c r="A93" s="6"/>
    </row>
    <row r="94" spans="1:4" x14ac:dyDescent="0.25">
      <c r="A94" s="6"/>
    </row>
    <row r="95" spans="1:4" x14ac:dyDescent="0.25">
      <c r="A95" s="6"/>
    </row>
    <row r="96" spans="1:4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</sheetData>
  <mergeCells count="11">
    <mergeCell ref="A51:C51"/>
    <mergeCell ref="A57:C57"/>
    <mergeCell ref="A63:C63"/>
    <mergeCell ref="A69:C69"/>
    <mergeCell ref="A79:C79"/>
    <mergeCell ref="A44:C44"/>
    <mergeCell ref="A2:C2"/>
    <mergeCell ref="A8:C8"/>
    <mergeCell ref="A18:C18"/>
    <mergeCell ref="A25:C25"/>
    <mergeCell ref="A35:C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SSI item chart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NSUSER</dc:creator>
  <cp:lastModifiedBy>NSUSER</cp:lastModifiedBy>
  <dcterms:created xsi:type="dcterms:W3CDTF">2013-10-14T16:13:15Z</dcterms:created>
  <dcterms:modified xsi:type="dcterms:W3CDTF">2015-07-27T20:34:31Z</dcterms:modified>
</cp:coreProperties>
</file>