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lejeune\Desktop\"/>
    </mc:Choice>
  </mc:AlternateContent>
  <bookViews>
    <workbookView xWindow="0" yWindow="0" windowWidth="28800" windowHeight="11175" activeTab="1"/>
  </bookViews>
  <sheets>
    <sheet name="Fall 2022 - Undergrad" sheetId="1" r:id="rId1"/>
    <sheet name="Fall 2022 - Grad " sheetId="2" r:id="rId2"/>
  </sheets>
  <definedNames>
    <definedName name="_xlnm.Print_Area" localSheetId="1">'Fall 2022 - Grad '!$A$1:$W$64</definedName>
    <definedName name="_xlnm.Print_Area" localSheetId="0">'Fall 2022 - Undergrad'!$A$1:$W$65</definedName>
  </definedNames>
  <calcPr calcId="191029"/>
</workbook>
</file>

<file path=xl/calcChain.xml><?xml version="1.0" encoding="utf-8"?>
<calcChain xmlns="http://schemas.openxmlformats.org/spreadsheetml/2006/main">
  <c r="V55" i="2" l="1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B49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B50" i="1"/>
  <c r="V20" i="1" l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H60" i="2" l="1"/>
  <c r="B60" i="2"/>
  <c r="W48" i="2" l="1"/>
  <c r="M61" i="1"/>
  <c r="V61" i="1"/>
  <c r="U61" i="1"/>
  <c r="T61" i="1"/>
  <c r="S61" i="1"/>
  <c r="R61" i="1"/>
  <c r="Q61" i="1"/>
  <c r="P61" i="1"/>
  <c r="O61" i="1"/>
  <c r="N61" i="1"/>
  <c r="L61" i="1"/>
  <c r="K61" i="1"/>
  <c r="J61" i="1"/>
  <c r="I61" i="1"/>
  <c r="H61" i="1"/>
  <c r="G61" i="1"/>
  <c r="F61" i="1"/>
  <c r="E61" i="1"/>
  <c r="D61" i="1"/>
  <c r="C61" i="1"/>
  <c r="B61" i="1"/>
  <c r="H63" i="1" l="1"/>
  <c r="V60" i="2" l="1"/>
  <c r="V62" i="2" s="1"/>
  <c r="U60" i="2"/>
  <c r="U62" i="2" s="1"/>
  <c r="T60" i="2"/>
  <c r="T62" i="2" s="1"/>
  <c r="S60" i="2"/>
  <c r="S62" i="2" s="1"/>
  <c r="R60" i="2"/>
  <c r="R62" i="2" s="1"/>
  <c r="Q60" i="2"/>
  <c r="Q62" i="2" s="1"/>
  <c r="P60" i="2"/>
  <c r="P62" i="2" s="1"/>
  <c r="O60" i="2"/>
  <c r="O62" i="2" s="1"/>
  <c r="N60" i="2"/>
  <c r="N62" i="2" s="1"/>
  <c r="M60" i="2"/>
  <c r="M62" i="2" s="1"/>
  <c r="L60" i="2"/>
  <c r="L62" i="2" s="1"/>
  <c r="K60" i="2"/>
  <c r="K62" i="2" s="1"/>
  <c r="J60" i="2"/>
  <c r="J62" i="2" s="1"/>
  <c r="I60" i="2"/>
  <c r="I62" i="2" s="1"/>
  <c r="H62" i="2"/>
  <c r="G60" i="2" l="1"/>
  <c r="G62" i="2" s="1"/>
  <c r="C60" i="2"/>
  <c r="C62" i="2" s="1"/>
  <c r="D60" i="2"/>
  <c r="D62" i="2" s="1"/>
  <c r="E60" i="2"/>
  <c r="E62" i="2" s="1"/>
  <c r="F60" i="2"/>
  <c r="F62" i="2" s="1"/>
  <c r="B62" i="2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G63" i="1"/>
  <c r="F63" i="1"/>
  <c r="E63" i="1"/>
  <c r="D63" i="1"/>
  <c r="C63" i="1"/>
  <c r="B63" i="1"/>
  <c r="W38" i="1" l="1"/>
  <c r="W37" i="2"/>
  <c r="V26" i="2"/>
  <c r="V29" i="2" s="1"/>
  <c r="U26" i="2"/>
  <c r="U29" i="2" s="1"/>
  <c r="T26" i="2"/>
  <c r="T29" i="2" s="1"/>
  <c r="S26" i="2"/>
  <c r="S29" i="2" s="1"/>
  <c r="R26" i="2"/>
  <c r="R29" i="2" s="1"/>
  <c r="Q26" i="2"/>
  <c r="Q29" i="2" s="1"/>
  <c r="P26" i="2"/>
  <c r="P29" i="2" s="1"/>
  <c r="O26" i="2"/>
  <c r="O29" i="2" s="1"/>
  <c r="N26" i="2"/>
  <c r="N29" i="2" s="1"/>
  <c r="M26" i="2"/>
  <c r="M29" i="2" s="1"/>
  <c r="L26" i="2"/>
  <c r="L29" i="2" s="1"/>
  <c r="K26" i="2"/>
  <c r="K29" i="2" s="1"/>
  <c r="J26" i="2"/>
  <c r="J29" i="2" s="1"/>
  <c r="I26" i="2"/>
  <c r="I29" i="2" s="1"/>
  <c r="H26" i="2"/>
  <c r="H29" i="2" s="1"/>
  <c r="V13" i="2"/>
  <c r="V19" i="2" s="1"/>
  <c r="U13" i="2"/>
  <c r="U19" i="2" s="1"/>
  <c r="T13" i="2"/>
  <c r="T19" i="2" s="1"/>
  <c r="S13" i="2"/>
  <c r="S19" i="2" s="1"/>
  <c r="R13" i="2"/>
  <c r="R19" i="2" s="1"/>
  <c r="Q13" i="2"/>
  <c r="Q19" i="2" s="1"/>
  <c r="P13" i="2"/>
  <c r="P19" i="2" s="1"/>
  <c r="O13" i="2"/>
  <c r="O19" i="2" s="1"/>
  <c r="N13" i="2"/>
  <c r="N19" i="2" s="1"/>
  <c r="M13" i="2"/>
  <c r="M19" i="2" s="1"/>
  <c r="L13" i="2"/>
  <c r="L19" i="2" s="1"/>
  <c r="K13" i="2"/>
  <c r="K19" i="2" s="1"/>
  <c r="J13" i="2"/>
  <c r="J19" i="2" s="1"/>
  <c r="I13" i="2"/>
  <c r="I19" i="2" s="1"/>
  <c r="H13" i="2"/>
  <c r="H19" i="2" s="1"/>
  <c r="G13" i="2"/>
  <c r="G19" i="2" s="1"/>
  <c r="F13" i="2"/>
  <c r="F19" i="2" s="1"/>
  <c r="E13" i="2"/>
  <c r="E19" i="2" s="1"/>
  <c r="D13" i="2"/>
  <c r="D19" i="2" s="1"/>
  <c r="C13" i="2"/>
  <c r="C19" i="2" s="1"/>
  <c r="B13" i="2"/>
  <c r="B19" i="2" s="1"/>
  <c r="V27" i="1"/>
  <c r="V30" i="1" s="1"/>
  <c r="U27" i="1"/>
  <c r="U30" i="1" s="1"/>
  <c r="T27" i="1"/>
  <c r="T30" i="1" s="1"/>
  <c r="S27" i="1"/>
  <c r="S30" i="1" s="1"/>
  <c r="R27" i="1"/>
  <c r="R30" i="1" s="1"/>
  <c r="Q27" i="1"/>
  <c r="Q30" i="1" s="1"/>
  <c r="P27" i="1"/>
  <c r="P30" i="1" s="1"/>
  <c r="O27" i="1"/>
  <c r="O30" i="1" s="1"/>
  <c r="N27" i="1"/>
  <c r="N30" i="1" s="1"/>
  <c r="V13" i="1"/>
  <c r="U13" i="1"/>
  <c r="T13" i="1"/>
  <c r="S13" i="1"/>
  <c r="R13" i="1"/>
  <c r="Q13" i="1"/>
  <c r="Q19" i="1" s="1"/>
  <c r="P13" i="1"/>
  <c r="P19" i="1" s="1"/>
  <c r="O13" i="1"/>
  <c r="O19" i="1" s="1"/>
  <c r="N13" i="1"/>
  <c r="N19" i="1" s="1"/>
  <c r="V19" i="1" l="1"/>
  <c r="U19" i="1"/>
  <c r="R19" i="1"/>
  <c r="S19" i="1"/>
  <c r="T19" i="1"/>
  <c r="M27" i="1" l="1"/>
  <c r="M30" i="1" s="1"/>
  <c r="L27" i="1"/>
  <c r="L30" i="1" s="1"/>
  <c r="K27" i="1"/>
  <c r="K30" i="1" s="1"/>
  <c r="J27" i="1"/>
  <c r="J30" i="1" s="1"/>
  <c r="I27" i="1"/>
  <c r="I30" i="1" s="1"/>
  <c r="H27" i="1"/>
  <c r="H30" i="1" s="1"/>
  <c r="H13" i="1"/>
  <c r="M13" i="1"/>
  <c r="M19" i="1" s="1"/>
  <c r="L13" i="1"/>
  <c r="K13" i="1"/>
  <c r="K19" i="1" s="1"/>
  <c r="J13" i="1"/>
  <c r="I13" i="1"/>
  <c r="I19" i="1" s="1"/>
  <c r="G13" i="1"/>
  <c r="G19" i="1" s="1"/>
  <c r="F13" i="1"/>
  <c r="F19" i="1" s="1"/>
  <c r="E13" i="1"/>
  <c r="E19" i="1" s="1"/>
  <c r="D13" i="1"/>
  <c r="D19" i="1" s="1"/>
  <c r="C13" i="1"/>
  <c r="C19" i="1" s="1"/>
  <c r="B13" i="1"/>
  <c r="B19" i="1" s="1"/>
  <c r="J19" i="1" l="1"/>
  <c r="L19" i="1"/>
  <c r="H19" i="1"/>
</calcChain>
</file>

<file path=xl/sharedStrings.xml><?xml version="1.0" encoding="utf-8"?>
<sst xmlns="http://schemas.openxmlformats.org/spreadsheetml/2006/main" count="169" uniqueCount="88">
  <si>
    <t>INSTITUTION:  NICHOLLS STATE UNIVERSITY</t>
  </si>
  <si>
    <t>FEE DESCRIPTION</t>
  </si>
  <si>
    <t>1 SCH</t>
  </si>
  <si>
    <t>2 SCH</t>
  </si>
  <si>
    <t>3 SCH</t>
  </si>
  <si>
    <t>4 SCH</t>
  </si>
  <si>
    <t>5 SCH</t>
  </si>
  <si>
    <t>6 SCH</t>
  </si>
  <si>
    <t>7 SCH</t>
  </si>
  <si>
    <t>8 SCH</t>
  </si>
  <si>
    <t>9 SCH</t>
  </si>
  <si>
    <t>10 SCH</t>
  </si>
  <si>
    <t>11 SCH</t>
  </si>
  <si>
    <t xml:space="preserve">     BUILDING USE FEE</t>
  </si>
  <si>
    <t xml:space="preserve">     ACADEMIC ENHANCEMT FEE</t>
  </si>
  <si>
    <t>UNIVERSITY ASSESSED FEES:</t>
  </si>
  <si>
    <t xml:space="preserve">     LA PIROGUE YEARBOOK</t>
  </si>
  <si>
    <t xml:space="preserve">     I D CARD</t>
  </si>
  <si>
    <t xml:space="preserve">     INSTITUT'L EVALUATION FEE</t>
  </si>
  <si>
    <t xml:space="preserve">     ENROLLMENT SERVICES FEE</t>
  </si>
  <si>
    <t xml:space="preserve">     LIBRARY FEE</t>
  </si>
  <si>
    <t xml:space="preserve">     FAMILY RESOURCE CENTER</t>
  </si>
  <si>
    <t xml:space="preserve">     ALUMNI</t>
  </si>
  <si>
    <t xml:space="preserve">     INTRAMURALS &amp; RECREATION</t>
  </si>
  <si>
    <t xml:space="preserve">     STUDENT HEALTH FEE</t>
  </si>
  <si>
    <t xml:space="preserve">     ACADEMIC RETENTION</t>
  </si>
  <si>
    <t xml:space="preserve">     STUD. PHYSIC. HEALTH FEE</t>
  </si>
  <si>
    <t xml:space="preserve">     NSU BAND</t>
  </si>
  <si>
    <t>STUDENT SELF-ASSESSED FEES:</t>
  </si>
  <si>
    <t xml:space="preserve">     SGA LEGAL AID PROGRAM</t>
  </si>
  <si>
    <t xml:space="preserve">     STUDENT NEWSPAPER</t>
  </si>
  <si>
    <t xml:space="preserve">     SPA</t>
  </si>
  <si>
    <t xml:space="preserve">     MOSAIC</t>
  </si>
  <si>
    <t xml:space="preserve">     RADIO STATION</t>
  </si>
  <si>
    <t xml:space="preserve">     CHEERLEADERS</t>
  </si>
  <si>
    <t xml:space="preserve">     PEER EDUCATION PROGRAM</t>
  </si>
  <si>
    <t>NON-RESIDENT FEE</t>
  </si>
  <si>
    <t>UNIVERSITY REGISTRATION FEES:</t>
  </si>
  <si>
    <t>TUITION</t>
  </si>
  <si>
    <t xml:space="preserve">  SA-SGA</t>
  </si>
  <si>
    <t xml:space="preserve">  SA-SPA</t>
  </si>
  <si>
    <t xml:space="preserve">  SA-CHEERLEADERS</t>
  </si>
  <si>
    <t>SELF-ASSESSED STUDENT ACTIVITIES FEES:</t>
  </si>
  <si>
    <t xml:space="preserve">  SA-NSU BAND</t>
  </si>
  <si>
    <t xml:space="preserve">  SA-VETERANS SERVICES</t>
  </si>
  <si>
    <t xml:space="preserve">  SA-MOSAIC</t>
  </si>
  <si>
    <t xml:space="preserve">  SA-ATHLETIC</t>
  </si>
  <si>
    <t xml:space="preserve">     STUDENT UNION OPERATIONS</t>
  </si>
  <si>
    <t>ENERGY SURCHARGE FEE</t>
  </si>
  <si>
    <t>*** Instructional Technology Fee max is 20 credit hours.  The max fee charged for 20 sch is $100.00</t>
  </si>
  <si>
    <t>BUILDING USE FEE - Act 426-13</t>
  </si>
  <si>
    <t>INSTRUCT'L TECHNOLOGY FEE***</t>
  </si>
  <si>
    <t>ACADEMIC EXCELLENCE FEE</t>
  </si>
  <si>
    <t>OPERATIONAL FEE</t>
  </si>
  <si>
    <t xml:space="preserve">  ATHLETIC FEE</t>
  </si>
  <si>
    <t xml:space="preserve">  RECREATION CTR FEE</t>
  </si>
  <si>
    <t xml:space="preserve">  RECREATION CTR OPER FEE</t>
  </si>
  <si>
    <t xml:space="preserve">  ATHLETIC FEE - 2013</t>
  </si>
  <si>
    <t>GENERAL FEE</t>
  </si>
  <si>
    <t>12 SCH</t>
  </si>
  <si>
    <t>13 SCH</t>
  </si>
  <si>
    <t>14 SCH</t>
  </si>
  <si>
    <t>15 SCH</t>
  </si>
  <si>
    <t>16 SCH</t>
  </si>
  <si>
    <t>17 SCH</t>
  </si>
  <si>
    <t>18 SCH</t>
  </si>
  <si>
    <t>19 SCH</t>
  </si>
  <si>
    <t>20 SCH</t>
  </si>
  <si>
    <t>21 SCH</t>
  </si>
  <si>
    <t>EXCESS CREDIT HOUR FEE</t>
  </si>
  <si>
    <t>EDUCATION SUPPORT FEE (HB152)</t>
  </si>
  <si>
    <t xml:space="preserve">     QUALITY ENHANCEMENT FEE (HB152)</t>
  </si>
  <si>
    <t xml:space="preserve">     STUDENT SUCCESS FEE (HB152)</t>
  </si>
  <si>
    <t>TOTAL UNIVERSITY REGISTRATION FEES:</t>
  </si>
  <si>
    <t>TOTAL UNIV ASSESSED FEES</t>
  </si>
  <si>
    <t>TOTAL STUDENT SELF-ASSESSED</t>
  </si>
  <si>
    <t>TOTAL RESIDENT FEE</t>
  </si>
  <si>
    <t>TOTAL NON-RESIDENT FEE</t>
  </si>
  <si>
    <t xml:space="preserve"> TOTAL NON-RESIDENT FEE</t>
  </si>
  <si>
    <t xml:space="preserve">  STUDENT MEDIA </t>
  </si>
  <si>
    <t>COLONEL BOOK BUNDLE</t>
  </si>
  <si>
    <t>.</t>
  </si>
  <si>
    <t xml:space="preserve">  SA-RETENTION ORG</t>
  </si>
  <si>
    <t xml:space="preserve">  SA-CLUB SPORTS</t>
  </si>
  <si>
    <t xml:space="preserve">  SA-UNIV POLICE</t>
  </si>
  <si>
    <t>TOTAL ACTIVITIES FEES:</t>
  </si>
  <si>
    <r>
      <t xml:space="preserve">Fall 2022 - </t>
    </r>
    <r>
      <rPr>
        <b/>
        <sz val="9"/>
        <color rgb="FFFF0000"/>
        <rFont val="Calibri"/>
        <family val="2"/>
        <scheme val="minor"/>
      </rPr>
      <t xml:space="preserve">UNDERGRADUATE </t>
    </r>
    <r>
      <rPr>
        <b/>
        <sz val="9"/>
        <rFont val="Calibri"/>
        <family val="2"/>
        <scheme val="minor"/>
      </rPr>
      <t>MANDATORY ATTENDANCE FEES</t>
    </r>
  </si>
  <si>
    <r>
      <t xml:space="preserve">Fall 2022 - </t>
    </r>
    <r>
      <rPr>
        <b/>
        <sz val="9"/>
        <color rgb="FFFF0000"/>
        <rFont val="Calibri"/>
        <family val="2"/>
        <scheme val="minor"/>
      </rPr>
      <t>GRADUATE</t>
    </r>
    <r>
      <rPr>
        <b/>
        <sz val="9"/>
        <rFont val="Calibri"/>
        <family val="2"/>
        <scheme val="minor"/>
      </rPr>
      <t xml:space="preserve"> MANDATORY ATTENDANCE FEES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</si>
</sst>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$&quot;#,##0.00_);\(&quot;$&quot;#,##0.00\)"/>
    <numFmt numFmtId="164" formatCode="&quot;$&quot;#,##0.00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2" borderId="0" xfId="0" applyFont="1" applyFill="1"/>
    <xf numFmtId="7" fontId="2" fillId="2" borderId="1" xfId="0" applyNumberFormat="1" applyFont="1" applyFill="1" applyBorder="1"/>
    <xf numFmtId="7" fontId="2" fillId="2" borderId="3" xfId="0" applyNumberFormat="1" applyFont="1" applyFill="1" applyBorder="1"/>
    <xf numFmtId="7" fontId="2" fillId="2" borderId="9" xfId="0" applyNumberFormat="1" applyFont="1" applyFill="1" applyBorder="1"/>
    <xf numFmtId="39" fontId="2" fillId="2" borderId="3" xfId="0" applyNumberFormat="1" applyFont="1" applyFill="1" applyBorder="1"/>
    <xf numFmtId="39" fontId="2" fillId="2" borderId="9" xfId="0" applyNumberFormat="1" applyFont="1" applyFill="1" applyBorder="1"/>
    <xf numFmtId="39" fontId="2" fillId="2" borderId="4" xfId="0" applyNumberFormat="1" applyFont="1" applyFill="1" applyBorder="1"/>
    <xf numFmtId="39" fontId="2" fillId="2" borderId="10" xfId="0" applyNumberFormat="1" applyFont="1" applyFill="1" applyBorder="1"/>
    <xf numFmtId="0" fontId="2" fillId="2" borderId="2" xfId="0" applyFont="1" applyFill="1" applyBorder="1"/>
    <xf numFmtId="0" fontId="2" fillId="2" borderId="7" xfId="0" applyFont="1" applyFill="1" applyBorder="1"/>
    <xf numFmtId="7" fontId="3" fillId="2" borderId="1" xfId="0" applyNumberFormat="1" applyFont="1" applyFill="1" applyBorder="1"/>
    <xf numFmtId="7" fontId="3" fillId="2" borderId="8" xfId="0" applyNumberFormat="1" applyFont="1" applyFill="1" applyBorder="1"/>
    <xf numFmtId="39" fontId="2" fillId="2" borderId="5" xfId="0" applyNumberFormat="1" applyFont="1" applyFill="1" applyBorder="1"/>
    <xf numFmtId="0" fontId="3" fillId="2" borderId="12" xfId="0" applyFont="1" applyFill="1" applyBorder="1"/>
    <xf numFmtId="0" fontId="2" fillId="2" borderId="12" xfId="0" applyFont="1" applyFill="1" applyBorder="1"/>
    <xf numFmtId="14" fontId="3" fillId="2" borderId="12" xfId="0" quotePrefix="1" applyNumberFormat="1" applyFont="1" applyFill="1" applyBorder="1"/>
    <xf numFmtId="0" fontId="3" fillId="2" borderId="0" xfId="0" applyFont="1" applyFill="1" applyBorder="1"/>
    <xf numFmtId="39" fontId="2" fillId="2" borderId="13" xfId="0" applyNumberFormat="1" applyFont="1" applyFill="1" applyBorder="1"/>
    <xf numFmtId="0" fontId="3" fillId="2" borderId="0" xfId="0" applyFont="1" applyFill="1"/>
    <xf numFmtId="7" fontId="3" fillId="2" borderId="0" xfId="0" applyNumberFormat="1" applyFont="1" applyFill="1" applyBorder="1"/>
    <xf numFmtId="0" fontId="2" fillId="2" borderId="11" xfId="0" applyFont="1" applyFill="1" applyBorder="1"/>
    <xf numFmtId="7" fontId="2" fillId="2" borderId="8" xfId="0" applyNumberFormat="1" applyFont="1" applyFill="1" applyBorder="1"/>
    <xf numFmtId="7" fontId="2" fillId="3" borderId="8" xfId="0" applyNumberFormat="1" applyFont="1" applyFill="1" applyBorder="1"/>
    <xf numFmtId="7" fontId="2" fillId="3" borderId="9" xfId="0" applyNumberFormat="1" applyFont="1" applyFill="1" applyBorder="1"/>
    <xf numFmtId="39" fontId="2" fillId="3" borderId="9" xfId="0" applyNumberFormat="1" applyFont="1" applyFill="1" applyBorder="1"/>
    <xf numFmtId="39" fontId="2" fillId="3" borderId="10" xfId="0" applyNumberFormat="1" applyFont="1" applyFill="1" applyBorder="1"/>
    <xf numFmtId="0" fontId="2" fillId="3" borderId="7" xfId="0" applyFont="1" applyFill="1" applyBorder="1"/>
    <xf numFmtId="7" fontId="3" fillId="3" borderId="8" xfId="0" applyNumberFormat="1" applyFont="1" applyFill="1" applyBorder="1"/>
    <xf numFmtId="7" fontId="3" fillId="3" borderId="1" xfId="0" applyNumberFormat="1" applyFont="1" applyFill="1" applyBorder="1"/>
    <xf numFmtId="0" fontId="2" fillId="2" borderId="0" xfId="0" applyFont="1" applyFill="1" applyBorder="1"/>
    <xf numFmtId="14" fontId="3" fillId="2" borderId="0" xfId="0" quotePrefix="1" applyNumberFormat="1" applyFont="1" applyFill="1" applyBorder="1"/>
    <xf numFmtId="7" fontId="2" fillId="2" borderId="0" xfId="0" applyNumberFormat="1" applyFont="1" applyFill="1"/>
    <xf numFmtId="39" fontId="2" fillId="2" borderId="0" xfId="0" applyNumberFormat="1" applyFont="1" applyFill="1"/>
    <xf numFmtId="39" fontId="2" fillId="3" borderId="3" xfId="0" applyNumberFormat="1" applyFont="1" applyFill="1" applyBorder="1"/>
    <xf numFmtId="7" fontId="3" fillId="2" borderId="4" xfId="0" applyNumberFormat="1" applyFont="1" applyFill="1" applyBorder="1"/>
    <xf numFmtId="7" fontId="3" fillId="3" borderId="10" xfId="0" applyNumberFormat="1" applyFont="1" applyFill="1" applyBorder="1"/>
    <xf numFmtId="7" fontId="3" fillId="2" borderId="10" xfId="0" applyNumberFormat="1" applyFont="1" applyFill="1" applyBorder="1"/>
    <xf numFmtId="7" fontId="3" fillId="4" borderId="1" xfId="0" applyNumberFormat="1" applyFont="1" applyFill="1" applyBorder="1"/>
    <xf numFmtId="7" fontId="3" fillId="4" borderId="8" xfId="0" applyNumberFormat="1" applyFont="1" applyFill="1" applyBorder="1"/>
    <xf numFmtId="164" fontId="2" fillId="2" borderId="1" xfId="0" applyNumberFormat="1" applyFont="1" applyFill="1" applyBorder="1"/>
    <xf numFmtId="164" fontId="2" fillId="3" borderId="8" xfId="0" applyNumberFormat="1" applyFont="1" applyFill="1" applyBorder="1"/>
    <xf numFmtId="164" fontId="2" fillId="2" borderId="8" xfId="0" applyNumberFormat="1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2" fillId="2" borderId="16" xfId="0" applyFont="1" applyFill="1" applyBorder="1"/>
    <xf numFmtId="7" fontId="2" fillId="2" borderId="15" xfId="0" applyNumberFormat="1" applyFont="1" applyFill="1" applyBorder="1"/>
    <xf numFmtId="39" fontId="2" fillId="2" borderId="15" xfId="0" applyNumberFormat="1" applyFont="1" applyFill="1" applyBorder="1"/>
    <xf numFmtId="39" fontId="2" fillId="2" borderId="17" xfId="0" applyNumberFormat="1" applyFont="1" applyFill="1" applyBorder="1"/>
    <xf numFmtId="39" fontId="2" fillId="2" borderId="18" xfId="0" applyNumberFormat="1" applyFont="1" applyFill="1" applyBorder="1"/>
    <xf numFmtId="0" fontId="2" fillId="3" borderId="2" xfId="0" applyFont="1" applyFill="1" applyBorder="1"/>
    <xf numFmtId="39" fontId="2" fillId="3" borderId="5" xfId="0" applyNumberFormat="1" applyFont="1" applyFill="1" applyBorder="1"/>
    <xf numFmtId="0" fontId="2" fillId="3" borderId="16" xfId="0" applyFont="1" applyFill="1" applyBorder="1"/>
    <xf numFmtId="39" fontId="2" fillId="3" borderId="15" xfId="0" applyNumberFormat="1" applyFont="1" applyFill="1" applyBorder="1"/>
    <xf numFmtId="39" fontId="2" fillId="3" borderId="17" xfId="0" applyNumberFormat="1" applyFont="1" applyFill="1" applyBorder="1"/>
    <xf numFmtId="39" fontId="2" fillId="3" borderId="18" xfId="0" applyNumberFormat="1" applyFont="1" applyFill="1" applyBorder="1"/>
    <xf numFmtId="2" fontId="2" fillId="2" borderId="12" xfId="0" applyNumberFormat="1" applyFont="1" applyFill="1" applyBorder="1"/>
    <xf numFmtId="2" fontId="2" fillId="2" borderId="1" xfId="0" applyNumberFormat="1" applyFont="1" applyFill="1" applyBorder="1"/>
    <xf numFmtId="2" fontId="2" fillId="2" borderId="3" xfId="0" applyNumberFormat="1" applyFont="1" applyFill="1" applyBorder="1"/>
    <xf numFmtId="2" fontId="2" fillId="2" borderId="4" xfId="0" applyNumberFormat="1" applyFont="1" applyFill="1" applyBorder="1"/>
    <xf numFmtId="2" fontId="3" fillId="2" borderId="4" xfId="0" applyNumberFormat="1" applyFont="1" applyFill="1" applyBorder="1"/>
    <xf numFmtId="2" fontId="3" fillId="2" borderId="1" xfId="0" applyNumberFormat="1" applyFont="1" applyFill="1" applyBorder="1"/>
    <xf numFmtId="2" fontId="2" fillId="2" borderId="2" xfId="0" applyNumberFormat="1" applyFont="1" applyFill="1" applyBorder="1"/>
    <xf numFmtId="2" fontId="2" fillId="2" borderId="5" xfId="0" applyNumberFormat="1" applyFont="1" applyFill="1" applyBorder="1"/>
    <xf numFmtId="2" fontId="2" fillId="2" borderId="13" xfId="0" applyNumberFormat="1" applyFont="1" applyFill="1" applyBorder="1"/>
    <xf numFmtId="2" fontId="3" fillId="2" borderId="0" xfId="0" applyNumberFormat="1" applyFont="1" applyFill="1" applyBorder="1"/>
    <xf numFmtId="2" fontId="3" fillId="2" borderId="0" xfId="0" applyNumberFormat="1" applyFont="1" applyFill="1"/>
    <xf numFmtId="2" fontId="2" fillId="2" borderId="0" xfId="0" applyNumberFormat="1" applyFont="1" applyFill="1"/>
    <xf numFmtId="7" fontId="2" fillId="3" borderId="15" xfId="0" applyNumberFormat="1" applyFont="1" applyFill="1" applyBorder="1"/>
    <xf numFmtId="7" fontId="2" fillId="3" borderId="3" xfId="0" applyNumberFormat="1" applyFont="1" applyFill="1" applyBorder="1"/>
    <xf numFmtId="0" fontId="3" fillId="5" borderId="6" xfId="0" quotePrefix="1" applyFont="1" applyFill="1" applyBorder="1" applyAlignment="1">
      <alignment horizontal="left"/>
    </xf>
    <xf numFmtId="0" fontId="2" fillId="5" borderId="0" xfId="0" applyFont="1" applyFill="1" applyBorder="1"/>
    <xf numFmtId="2" fontId="2" fillId="5" borderId="0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center"/>
    </xf>
    <xf numFmtId="2" fontId="2" fillId="2" borderId="1" xfId="0" quotePrefix="1" applyNumberFormat="1" applyFont="1" applyFill="1" applyBorder="1" applyAlignment="1">
      <alignment horizontal="center"/>
    </xf>
    <xf numFmtId="0" fontId="2" fillId="3" borderId="8" xfId="0" quotePrefix="1" applyFont="1" applyFill="1" applyBorder="1" applyAlignment="1">
      <alignment horizontal="center"/>
    </xf>
    <xf numFmtId="0" fontId="2" fillId="2" borderId="8" xfId="0" quotePrefix="1" applyFont="1" applyFill="1" applyBorder="1" applyAlignment="1">
      <alignment horizontal="center"/>
    </xf>
    <xf numFmtId="0" fontId="3" fillId="2" borderId="14" xfId="0" applyFont="1" applyFill="1" applyBorder="1"/>
    <xf numFmtId="0" fontId="2" fillId="2" borderId="15" xfId="0" applyFont="1" applyFill="1" applyBorder="1"/>
    <xf numFmtId="0" fontId="2" fillId="2" borderId="19" xfId="0" applyFont="1" applyFill="1" applyBorder="1"/>
    <xf numFmtId="0" fontId="3" fillId="2" borderId="19" xfId="0" applyFont="1" applyFill="1" applyBorder="1"/>
    <xf numFmtId="0" fontId="2" fillId="2" borderId="20" xfId="0" applyFont="1" applyFill="1" applyBorder="1"/>
    <xf numFmtId="0" fontId="2" fillId="2" borderId="15" xfId="0" quotePrefix="1" applyFont="1" applyFill="1" applyBorder="1" applyAlignment="1">
      <alignment horizontal="left"/>
    </xf>
    <xf numFmtId="0" fontId="3" fillId="2" borderId="1" xfId="0" applyFont="1" applyFill="1" applyBorder="1"/>
    <xf numFmtId="0" fontId="3" fillId="4" borderId="1" xfId="0" applyFont="1" applyFill="1" applyBorder="1"/>
    <xf numFmtId="0" fontId="2" fillId="2" borderId="1" xfId="0" applyFont="1" applyFill="1" applyBorder="1"/>
    <xf numFmtId="7" fontId="3" fillId="3" borderId="4" xfId="0" applyNumberFormat="1" applyFont="1" applyFill="1" applyBorder="1"/>
    <xf numFmtId="7" fontId="3" fillId="3" borderId="14" xfId="0" applyNumberFormat="1" applyFont="1" applyFill="1" applyBorder="1"/>
    <xf numFmtId="7" fontId="3" fillId="2" borderId="14" xfId="0" applyNumberFormat="1" applyFont="1" applyFill="1" applyBorder="1"/>
    <xf numFmtId="39" fontId="2" fillId="2" borderId="19" xfId="0" applyNumberFormat="1" applyFont="1" applyFill="1" applyBorder="1"/>
    <xf numFmtId="39" fontId="2" fillId="3" borderId="19" xfId="0" applyNumberFormat="1" applyFont="1" applyFill="1" applyBorder="1"/>
    <xf numFmtId="0" fontId="2" fillId="2" borderId="4" xfId="0" applyFont="1" applyFill="1" applyBorder="1"/>
    <xf numFmtId="39" fontId="2" fillId="3" borderId="4" xfId="0" applyNumberFormat="1" applyFont="1" applyFill="1" applyBorder="1"/>
    <xf numFmtId="39" fontId="2" fillId="2" borderId="20" xfId="0" applyNumberFormat="1" applyFont="1" applyFill="1" applyBorder="1"/>
    <xf numFmtId="39" fontId="2" fillId="2" borderId="21" xfId="0" applyNumberFormat="1" applyFont="1" applyFill="1" applyBorder="1"/>
    <xf numFmtId="0" fontId="3" fillId="2" borderId="15" xfId="0" applyFont="1" applyFill="1" applyBorder="1"/>
    <xf numFmtId="164" fontId="3" fillId="2" borderId="3" xfId="0" applyNumberFormat="1" applyFont="1" applyFill="1" applyBorder="1"/>
    <xf numFmtId="164" fontId="3" fillId="3" borderId="15" xfId="0" applyNumberFormat="1" applyFont="1" applyFill="1" applyBorder="1"/>
    <xf numFmtId="164" fontId="3" fillId="2" borderId="15" xfId="0" applyNumberFormat="1" applyFont="1" applyFill="1" applyBorder="1"/>
    <xf numFmtId="39" fontId="5" fillId="2" borderId="3" xfId="0" applyNumberFormat="1" applyFont="1" applyFill="1" applyBorder="1"/>
    <xf numFmtId="2" fontId="5" fillId="2" borderId="3" xfId="0" applyNumberFormat="1" applyFont="1" applyFill="1" applyBorder="1"/>
    <xf numFmtId="39" fontId="5" fillId="2" borderId="15" xfId="0" applyNumberFormat="1" applyFont="1" applyFill="1" applyBorder="1"/>
    <xf numFmtId="39" fontId="5" fillId="3" borderId="15" xfId="0" applyNumberFormat="1" applyFont="1" applyFill="1" applyBorder="1"/>
    <xf numFmtId="39" fontId="5" fillId="2" borderId="5" xfId="0" applyNumberFormat="1" applyFont="1" applyFill="1" applyBorder="1"/>
    <xf numFmtId="2" fontId="5" fillId="2" borderId="5" xfId="0" applyNumberFormat="1" applyFont="1" applyFill="1" applyBorder="1"/>
    <xf numFmtId="39" fontId="5" fillId="2" borderId="20" xfId="0" applyNumberFormat="1" applyFont="1" applyFill="1" applyBorder="1"/>
    <xf numFmtId="39" fontId="5" fillId="3" borderId="3" xfId="0" applyNumberFormat="1" applyFont="1" applyFill="1" applyBorder="1"/>
    <xf numFmtId="39" fontId="5" fillId="3" borderId="5" xfId="0" applyNumberFormat="1" applyFont="1" applyFill="1" applyBorder="1"/>
    <xf numFmtId="0" fontId="4" fillId="2" borderId="1" xfId="0" applyFont="1" applyFill="1" applyBorder="1"/>
    <xf numFmtId="7" fontId="4" fillId="2" borderId="3" xfId="0" applyNumberFormat="1" applyFont="1" applyFill="1" applyBorder="1"/>
    <xf numFmtId="7" fontId="4" fillId="3" borderId="8" xfId="0" applyNumberFormat="1" applyFont="1" applyFill="1" applyBorder="1"/>
    <xf numFmtId="7" fontId="4" fillId="2" borderId="8" xfId="0" applyNumberFormat="1" applyFont="1" applyFill="1" applyBorder="1"/>
    <xf numFmtId="39" fontId="5" fillId="2" borderId="0" xfId="0" applyNumberFormat="1" applyFont="1" applyFill="1"/>
    <xf numFmtId="0" fontId="5" fillId="2" borderId="3" xfId="0" applyFont="1" applyFill="1" applyBorder="1"/>
    <xf numFmtId="0" fontId="5" fillId="2" borderId="5" xfId="0" applyFont="1" applyFill="1" applyBorder="1"/>
    <xf numFmtId="39" fontId="4" fillId="2" borderId="3" xfId="0" applyNumberFormat="1" applyFont="1" applyFill="1" applyBorder="1"/>
    <xf numFmtId="2" fontId="4" fillId="2" borderId="3" xfId="0" applyNumberFormat="1" applyFont="1" applyFill="1" applyBorder="1"/>
    <xf numFmtId="2" fontId="4" fillId="3" borderId="3" xfId="0" applyNumberFormat="1" applyFont="1" applyFill="1" applyBorder="1"/>
    <xf numFmtId="0" fontId="4" fillId="2" borderId="22" xfId="0" applyFont="1" applyFill="1" applyBorder="1"/>
    <xf numFmtId="0" fontId="5" fillId="2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W65"/>
  <sheetViews>
    <sheetView topLeftCell="A22" zoomScale="90" zoomScaleNormal="90" workbookViewId="0">
      <pane xSplit="1" topLeftCell="B1" activePane="topRight" state="frozen"/>
      <selection pane="topRight" activeCell="A60" sqref="A60:XFD60"/>
    </sheetView>
  </sheetViews>
  <sheetFormatPr defaultColWidth="9.140625" defaultRowHeight="12" x14ac:dyDescent="0.2"/>
  <cols>
    <col min="1" max="1" width="36.5703125" style="1" customWidth="1"/>
    <col min="2" max="2" width="10.42578125" style="1" customWidth="1"/>
    <col min="3" max="3" width="10.42578125" style="67" customWidth="1"/>
    <col min="4" max="22" width="10.42578125" style="1" customWidth="1"/>
    <col min="23" max="16384" width="9.140625" style="1"/>
  </cols>
  <sheetData>
    <row r="1" spans="1:22" ht="12.75" customHeight="1" x14ac:dyDescent="0.2">
      <c r="A1" s="21" t="s">
        <v>0</v>
      </c>
      <c r="B1" s="14"/>
      <c r="C1" s="56"/>
      <c r="D1" s="15"/>
      <c r="E1" s="15"/>
      <c r="F1" s="15"/>
      <c r="G1" s="15"/>
      <c r="H1" s="15"/>
      <c r="I1" s="14"/>
      <c r="J1" s="16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14.25" customHeight="1" thickBot="1" x14ac:dyDescent="0.25">
      <c r="A2" s="70" t="s">
        <v>86</v>
      </c>
      <c r="B2" s="71"/>
      <c r="C2" s="72"/>
      <c r="D2" s="30"/>
      <c r="E2" s="30"/>
      <c r="F2" s="30"/>
      <c r="G2" s="30"/>
      <c r="H2" s="30"/>
      <c r="I2" s="17"/>
      <c r="J2" s="31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12.75" thickBot="1" x14ac:dyDescent="0.25">
      <c r="A3" s="73" t="s">
        <v>1</v>
      </c>
      <c r="B3" s="74" t="s">
        <v>2</v>
      </c>
      <c r="C3" s="75" t="s">
        <v>3</v>
      </c>
      <c r="D3" s="74" t="s">
        <v>4</v>
      </c>
      <c r="E3" s="74" t="s">
        <v>5</v>
      </c>
      <c r="F3" s="74" t="s">
        <v>6</v>
      </c>
      <c r="G3" s="74" t="s">
        <v>7</v>
      </c>
      <c r="H3" s="74" t="s">
        <v>8</v>
      </c>
      <c r="I3" s="74" t="s">
        <v>9</v>
      </c>
      <c r="J3" s="74" t="s">
        <v>10</v>
      </c>
      <c r="K3" s="74" t="s">
        <v>11</v>
      </c>
      <c r="L3" s="74" t="s">
        <v>12</v>
      </c>
      <c r="M3" s="76" t="s">
        <v>59</v>
      </c>
      <c r="N3" s="77" t="s">
        <v>60</v>
      </c>
      <c r="O3" s="77" t="s">
        <v>61</v>
      </c>
      <c r="P3" s="77" t="s">
        <v>62</v>
      </c>
      <c r="Q3" s="77" t="s">
        <v>63</v>
      </c>
      <c r="R3" s="77" t="s">
        <v>64</v>
      </c>
      <c r="S3" s="76" t="s">
        <v>65</v>
      </c>
      <c r="T3" s="77" t="s">
        <v>66</v>
      </c>
      <c r="U3" s="77" t="s">
        <v>67</v>
      </c>
      <c r="V3" s="74" t="s">
        <v>68</v>
      </c>
    </row>
    <row r="4" spans="1:22" ht="12.75" thickBot="1" x14ac:dyDescent="0.25">
      <c r="A4" s="78" t="s">
        <v>38</v>
      </c>
      <c r="B4" s="11">
        <v>615.29999999999995</v>
      </c>
      <c r="C4" s="61">
        <v>615.29999999999995</v>
      </c>
      <c r="D4" s="11">
        <v>615.29999999999995</v>
      </c>
      <c r="E4" s="11">
        <v>820.4</v>
      </c>
      <c r="F4" s="11">
        <v>1025.5</v>
      </c>
      <c r="G4" s="11">
        <v>1230.5999999999999</v>
      </c>
      <c r="H4" s="11">
        <v>1435.7</v>
      </c>
      <c r="I4" s="11">
        <v>1640.8</v>
      </c>
      <c r="J4" s="11">
        <v>1845.9</v>
      </c>
      <c r="K4" s="11">
        <v>2051</v>
      </c>
      <c r="L4" s="11">
        <v>2256.1</v>
      </c>
      <c r="M4" s="28">
        <v>2461.14</v>
      </c>
      <c r="N4" s="12">
        <v>2461.14</v>
      </c>
      <c r="O4" s="12">
        <v>2461.14</v>
      </c>
      <c r="P4" s="12">
        <v>2461.14</v>
      </c>
      <c r="Q4" s="12">
        <v>2461.14</v>
      </c>
      <c r="R4" s="12">
        <v>2461.14</v>
      </c>
      <c r="S4" s="28">
        <v>2461.14</v>
      </c>
      <c r="T4" s="12">
        <v>2461.14</v>
      </c>
      <c r="U4" s="12">
        <v>2461.14</v>
      </c>
      <c r="V4" s="11">
        <v>2461.14</v>
      </c>
    </row>
    <row r="5" spans="1:22" ht="12.75" thickBot="1" x14ac:dyDescent="0.25">
      <c r="A5" s="78" t="s">
        <v>58</v>
      </c>
      <c r="B5" s="11">
        <v>24.15</v>
      </c>
      <c r="C5" s="61">
        <v>24.15</v>
      </c>
      <c r="D5" s="11">
        <v>24.15</v>
      </c>
      <c r="E5" s="11">
        <v>32.200000000000003</v>
      </c>
      <c r="F5" s="11">
        <v>40.25</v>
      </c>
      <c r="G5" s="11">
        <v>48.3</v>
      </c>
      <c r="H5" s="11">
        <v>56.35</v>
      </c>
      <c r="I5" s="11">
        <v>64.400000000000006</v>
      </c>
      <c r="J5" s="11">
        <v>72.45</v>
      </c>
      <c r="K5" s="11">
        <v>80.5</v>
      </c>
      <c r="L5" s="11">
        <v>88.55</v>
      </c>
      <c r="M5" s="28">
        <v>96.6</v>
      </c>
      <c r="N5" s="12">
        <v>96.6</v>
      </c>
      <c r="O5" s="12">
        <v>96.6</v>
      </c>
      <c r="P5" s="12">
        <v>96.6</v>
      </c>
      <c r="Q5" s="12">
        <v>96.6</v>
      </c>
      <c r="R5" s="12">
        <v>96.6</v>
      </c>
      <c r="S5" s="28">
        <v>96.6</v>
      </c>
      <c r="T5" s="12">
        <v>96.6</v>
      </c>
      <c r="U5" s="12">
        <v>96.6</v>
      </c>
      <c r="V5" s="11">
        <v>96.6</v>
      </c>
    </row>
    <row r="6" spans="1:22" ht="12.75" thickBot="1" x14ac:dyDescent="0.25">
      <c r="A6" s="78" t="s">
        <v>69</v>
      </c>
      <c r="B6" s="11">
        <v>0</v>
      </c>
      <c r="C6" s="6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29">
        <v>0</v>
      </c>
      <c r="N6" s="11">
        <v>0</v>
      </c>
      <c r="O6" s="11">
        <v>0</v>
      </c>
      <c r="P6" s="11">
        <v>0</v>
      </c>
      <c r="Q6" s="12">
        <v>205.1</v>
      </c>
      <c r="R6" s="12">
        <v>410.2</v>
      </c>
      <c r="S6" s="28">
        <v>615.29999999999995</v>
      </c>
      <c r="T6" s="12">
        <v>820.4</v>
      </c>
      <c r="U6" s="12">
        <v>1025.5</v>
      </c>
      <c r="V6" s="11">
        <v>1230.5999999999999</v>
      </c>
    </row>
    <row r="7" spans="1:22" ht="12.75" thickBot="1" x14ac:dyDescent="0.25">
      <c r="A7" s="78" t="s">
        <v>70</v>
      </c>
      <c r="B7" s="11">
        <v>27.13</v>
      </c>
      <c r="C7" s="11">
        <v>54.26</v>
      </c>
      <c r="D7" s="11">
        <v>81.39</v>
      </c>
      <c r="E7" s="11">
        <v>108.52</v>
      </c>
      <c r="F7" s="11">
        <v>135.65</v>
      </c>
      <c r="G7" s="11">
        <v>162.78</v>
      </c>
      <c r="H7" s="11">
        <v>189.91</v>
      </c>
      <c r="I7" s="11">
        <v>217.04</v>
      </c>
      <c r="J7" s="11">
        <v>244.17</v>
      </c>
      <c r="K7" s="11">
        <v>271.3</v>
      </c>
      <c r="L7" s="11">
        <v>298.43</v>
      </c>
      <c r="M7" s="88">
        <v>325.56</v>
      </c>
      <c r="N7" s="89">
        <v>325.56</v>
      </c>
      <c r="O7" s="89">
        <v>325.56</v>
      </c>
      <c r="P7" s="89">
        <v>325.56</v>
      </c>
      <c r="Q7" s="89">
        <v>325.56</v>
      </c>
      <c r="R7" s="89">
        <v>325.56</v>
      </c>
      <c r="S7" s="88">
        <v>325.56</v>
      </c>
      <c r="T7" s="89">
        <v>325.56</v>
      </c>
      <c r="U7" s="89">
        <v>325.56</v>
      </c>
      <c r="V7" s="11">
        <v>325.56</v>
      </c>
    </row>
    <row r="8" spans="1:22" x14ac:dyDescent="0.2">
      <c r="A8" s="79" t="s">
        <v>37</v>
      </c>
      <c r="B8" s="3"/>
      <c r="C8" s="58"/>
      <c r="D8" s="3"/>
      <c r="E8" s="3"/>
      <c r="F8" s="3"/>
      <c r="G8" s="3"/>
      <c r="H8" s="3"/>
      <c r="I8" s="3"/>
      <c r="J8" s="3"/>
      <c r="K8" s="3"/>
      <c r="L8" s="3"/>
      <c r="M8" s="24"/>
      <c r="N8" s="4"/>
      <c r="O8" s="4"/>
      <c r="P8" s="4"/>
      <c r="Q8" s="4"/>
      <c r="R8" s="4"/>
      <c r="S8" s="24"/>
      <c r="T8" s="4"/>
      <c r="U8" s="4"/>
      <c r="V8" s="3"/>
    </row>
    <row r="9" spans="1:22" x14ac:dyDescent="0.2">
      <c r="A9" s="79" t="s">
        <v>16</v>
      </c>
      <c r="B9" s="5">
        <v>0</v>
      </c>
      <c r="C9" s="58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34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34">
        <v>0</v>
      </c>
      <c r="T9" s="5">
        <v>0</v>
      </c>
      <c r="U9" s="5">
        <v>0</v>
      </c>
      <c r="V9" s="5">
        <v>0</v>
      </c>
    </row>
    <row r="10" spans="1:22" x14ac:dyDescent="0.2">
      <c r="A10" s="79" t="s">
        <v>71</v>
      </c>
      <c r="B10" s="5">
        <v>5</v>
      </c>
      <c r="C10" s="58">
        <v>5</v>
      </c>
      <c r="D10" s="5">
        <v>5</v>
      </c>
      <c r="E10" s="5">
        <v>5</v>
      </c>
      <c r="F10" s="5">
        <v>5</v>
      </c>
      <c r="G10" s="5">
        <v>5</v>
      </c>
      <c r="H10" s="5">
        <v>5</v>
      </c>
      <c r="I10" s="5">
        <v>5</v>
      </c>
      <c r="J10" s="5">
        <v>5</v>
      </c>
      <c r="K10" s="5">
        <v>5</v>
      </c>
      <c r="L10" s="5">
        <v>5</v>
      </c>
      <c r="M10" s="34">
        <v>5</v>
      </c>
      <c r="N10" s="5">
        <v>5</v>
      </c>
      <c r="O10" s="5">
        <v>5</v>
      </c>
      <c r="P10" s="5">
        <v>5</v>
      </c>
      <c r="Q10" s="5">
        <v>5</v>
      </c>
      <c r="R10" s="5">
        <v>5</v>
      </c>
      <c r="S10" s="34">
        <v>5</v>
      </c>
      <c r="T10" s="5">
        <v>5</v>
      </c>
      <c r="U10" s="5">
        <v>5</v>
      </c>
      <c r="V10" s="5">
        <v>5</v>
      </c>
    </row>
    <row r="11" spans="1:22" x14ac:dyDescent="0.2">
      <c r="A11" s="79" t="s">
        <v>72</v>
      </c>
      <c r="B11" s="5">
        <v>5</v>
      </c>
      <c r="C11" s="58">
        <v>5</v>
      </c>
      <c r="D11" s="5">
        <v>5</v>
      </c>
      <c r="E11" s="5">
        <v>5</v>
      </c>
      <c r="F11" s="5">
        <v>5</v>
      </c>
      <c r="G11" s="5">
        <v>5</v>
      </c>
      <c r="H11" s="5">
        <v>5</v>
      </c>
      <c r="I11" s="5">
        <v>5</v>
      </c>
      <c r="J11" s="5">
        <v>5</v>
      </c>
      <c r="K11" s="5">
        <v>5</v>
      </c>
      <c r="L11" s="5">
        <v>5</v>
      </c>
      <c r="M11" s="34">
        <v>5</v>
      </c>
      <c r="N11" s="5">
        <v>5</v>
      </c>
      <c r="O11" s="5">
        <v>5</v>
      </c>
      <c r="P11" s="5">
        <v>5</v>
      </c>
      <c r="Q11" s="5">
        <v>5</v>
      </c>
      <c r="R11" s="5">
        <v>5</v>
      </c>
      <c r="S11" s="34">
        <v>5</v>
      </c>
      <c r="T11" s="5">
        <v>5</v>
      </c>
      <c r="U11" s="5">
        <v>5</v>
      </c>
      <c r="V11" s="5">
        <v>5</v>
      </c>
    </row>
    <row r="12" spans="1:22" x14ac:dyDescent="0.2">
      <c r="A12" s="79" t="s">
        <v>13</v>
      </c>
      <c r="B12" s="5">
        <v>10</v>
      </c>
      <c r="C12" s="58">
        <v>10</v>
      </c>
      <c r="D12" s="5">
        <v>10</v>
      </c>
      <c r="E12" s="5">
        <v>10</v>
      </c>
      <c r="F12" s="5">
        <v>10</v>
      </c>
      <c r="G12" s="5">
        <v>10</v>
      </c>
      <c r="H12" s="5">
        <v>10</v>
      </c>
      <c r="I12" s="5">
        <v>10</v>
      </c>
      <c r="J12" s="5">
        <v>10</v>
      </c>
      <c r="K12" s="5">
        <v>10</v>
      </c>
      <c r="L12" s="5">
        <v>10</v>
      </c>
      <c r="M12" s="25">
        <v>10</v>
      </c>
      <c r="N12" s="6">
        <v>10</v>
      </c>
      <c r="O12" s="6">
        <v>10</v>
      </c>
      <c r="P12" s="6">
        <v>10</v>
      </c>
      <c r="Q12" s="6">
        <v>10</v>
      </c>
      <c r="R12" s="6">
        <v>10</v>
      </c>
      <c r="S12" s="25">
        <v>10</v>
      </c>
      <c r="T12" s="6">
        <v>10</v>
      </c>
      <c r="U12" s="6">
        <v>10</v>
      </c>
      <c r="V12" s="5">
        <v>10</v>
      </c>
    </row>
    <row r="13" spans="1:22" x14ac:dyDescent="0.2">
      <c r="A13" s="79" t="s">
        <v>17</v>
      </c>
      <c r="B13" s="5">
        <f>10+5</f>
        <v>15</v>
      </c>
      <c r="C13" s="58">
        <f t="shared" ref="C13:V13" si="0">10+5</f>
        <v>15</v>
      </c>
      <c r="D13" s="5">
        <f t="shared" si="0"/>
        <v>15</v>
      </c>
      <c r="E13" s="5">
        <f t="shared" si="0"/>
        <v>15</v>
      </c>
      <c r="F13" s="5">
        <f t="shared" si="0"/>
        <v>15</v>
      </c>
      <c r="G13" s="5">
        <f t="shared" si="0"/>
        <v>15</v>
      </c>
      <c r="H13" s="5">
        <f t="shared" si="0"/>
        <v>15</v>
      </c>
      <c r="I13" s="5">
        <f t="shared" si="0"/>
        <v>15</v>
      </c>
      <c r="J13" s="5">
        <f t="shared" si="0"/>
        <v>15</v>
      </c>
      <c r="K13" s="5">
        <f t="shared" si="0"/>
        <v>15</v>
      </c>
      <c r="L13" s="5">
        <f t="shared" si="0"/>
        <v>15</v>
      </c>
      <c r="M13" s="25">
        <f t="shared" si="0"/>
        <v>15</v>
      </c>
      <c r="N13" s="6">
        <f t="shared" si="0"/>
        <v>15</v>
      </c>
      <c r="O13" s="6">
        <f t="shared" si="0"/>
        <v>15</v>
      </c>
      <c r="P13" s="6">
        <f t="shared" si="0"/>
        <v>15</v>
      </c>
      <c r="Q13" s="6">
        <f t="shared" si="0"/>
        <v>15</v>
      </c>
      <c r="R13" s="6">
        <f t="shared" si="0"/>
        <v>15</v>
      </c>
      <c r="S13" s="25">
        <f t="shared" si="0"/>
        <v>15</v>
      </c>
      <c r="T13" s="6">
        <f t="shared" si="0"/>
        <v>15</v>
      </c>
      <c r="U13" s="6">
        <f t="shared" si="0"/>
        <v>15</v>
      </c>
      <c r="V13" s="5">
        <f t="shared" si="0"/>
        <v>15</v>
      </c>
    </row>
    <row r="14" spans="1:22" x14ac:dyDescent="0.2">
      <c r="A14" s="79" t="s">
        <v>18</v>
      </c>
      <c r="B14" s="5">
        <v>10</v>
      </c>
      <c r="C14" s="58">
        <v>10</v>
      </c>
      <c r="D14" s="5">
        <v>10</v>
      </c>
      <c r="E14" s="5">
        <v>10</v>
      </c>
      <c r="F14" s="5">
        <v>10</v>
      </c>
      <c r="G14" s="5">
        <v>10</v>
      </c>
      <c r="H14" s="5">
        <v>10</v>
      </c>
      <c r="I14" s="5">
        <v>10</v>
      </c>
      <c r="J14" s="5">
        <v>10</v>
      </c>
      <c r="K14" s="5">
        <v>10</v>
      </c>
      <c r="L14" s="5">
        <v>10</v>
      </c>
      <c r="M14" s="25">
        <v>10</v>
      </c>
      <c r="N14" s="6">
        <v>10</v>
      </c>
      <c r="O14" s="6">
        <v>10</v>
      </c>
      <c r="P14" s="6">
        <v>10</v>
      </c>
      <c r="Q14" s="6">
        <v>10</v>
      </c>
      <c r="R14" s="6">
        <v>10</v>
      </c>
      <c r="S14" s="25">
        <v>10</v>
      </c>
      <c r="T14" s="6">
        <v>10</v>
      </c>
      <c r="U14" s="6">
        <v>10</v>
      </c>
      <c r="V14" s="5">
        <v>10</v>
      </c>
    </row>
    <row r="15" spans="1:22" x14ac:dyDescent="0.2">
      <c r="A15" s="79" t="s">
        <v>14</v>
      </c>
      <c r="B15" s="5">
        <v>25</v>
      </c>
      <c r="C15" s="58">
        <v>25</v>
      </c>
      <c r="D15" s="5">
        <v>25</v>
      </c>
      <c r="E15" s="5">
        <v>25</v>
      </c>
      <c r="F15" s="5">
        <v>25</v>
      </c>
      <c r="G15" s="5">
        <v>25</v>
      </c>
      <c r="H15" s="5">
        <v>25</v>
      </c>
      <c r="I15" s="5">
        <v>25</v>
      </c>
      <c r="J15" s="5">
        <v>25</v>
      </c>
      <c r="K15" s="5">
        <v>25</v>
      </c>
      <c r="L15" s="5">
        <v>25</v>
      </c>
      <c r="M15" s="25">
        <v>25</v>
      </c>
      <c r="N15" s="6">
        <v>25</v>
      </c>
      <c r="O15" s="6">
        <v>25</v>
      </c>
      <c r="P15" s="6">
        <v>25</v>
      </c>
      <c r="Q15" s="6">
        <v>25</v>
      </c>
      <c r="R15" s="6">
        <v>25</v>
      </c>
      <c r="S15" s="25">
        <v>25</v>
      </c>
      <c r="T15" s="6">
        <v>25</v>
      </c>
      <c r="U15" s="6">
        <v>25</v>
      </c>
      <c r="V15" s="5">
        <v>25</v>
      </c>
    </row>
    <row r="16" spans="1:22" x14ac:dyDescent="0.2">
      <c r="A16" s="79" t="s">
        <v>19</v>
      </c>
      <c r="B16" s="5">
        <v>15</v>
      </c>
      <c r="C16" s="58">
        <v>15</v>
      </c>
      <c r="D16" s="5">
        <v>15</v>
      </c>
      <c r="E16" s="5">
        <v>15</v>
      </c>
      <c r="F16" s="5">
        <v>15</v>
      </c>
      <c r="G16" s="5">
        <v>15</v>
      </c>
      <c r="H16" s="5">
        <v>15</v>
      </c>
      <c r="I16" s="5">
        <v>15</v>
      </c>
      <c r="J16" s="5">
        <v>15</v>
      </c>
      <c r="K16" s="5">
        <v>15</v>
      </c>
      <c r="L16" s="5">
        <v>15</v>
      </c>
      <c r="M16" s="25">
        <v>15</v>
      </c>
      <c r="N16" s="6">
        <v>15</v>
      </c>
      <c r="O16" s="6">
        <v>15</v>
      </c>
      <c r="P16" s="6">
        <v>15</v>
      </c>
      <c r="Q16" s="6">
        <v>15</v>
      </c>
      <c r="R16" s="6">
        <v>15</v>
      </c>
      <c r="S16" s="25">
        <v>15</v>
      </c>
      <c r="T16" s="6">
        <v>15</v>
      </c>
      <c r="U16" s="6">
        <v>15</v>
      </c>
      <c r="V16" s="5">
        <v>15</v>
      </c>
    </row>
    <row r="17" spans="1:23" x14ac:dyDescent="0.2">
      <c r="A17" s="79" t="s">
        <v>47</v>
      </c>
      <c r="B17" s="5">
        <v>85</v>
      </c>
      <c r="C17" s="58">
        <v>85</v>
      </c>
      <c r="D17" s="5">
        <v>85</v>
      </c>
      <c r="E17" s="5">
        <v>85</v>
      </c>
      <c r="F17" s="5">
        <v>85</v>
      </c>
      <c r="G17" s="5">
        <v>85</v>
      </c>
      <c r="H17" s="5">
        <v>85</v>
      </c>
      <c r="I17" s="5">
        <v>85</v>
      </c>
      <c r="J17" s="5">
        <v>85</v>
      </c>
      <c r="K17" s="5">
        <v>85</v>
      </c>
      <c r="L17" s="5">
        <v>85</v>
      </c>
      <c r="M17" s="25">
        <v>85</v>
      </c>
      <c r="N17" s="6">
        <v>85</v>
      </c>
      <c r="O17" s="6">
        <v>85</v>
      </c>
      <c r="P17" s="6">
        <v>85</v>
      </c>
      <c r="Q17" s="6">
        <v>85</v>
      </c>
      <c r="R17" s="6">
        <v>85</v>
      </c>
      <c r="S17" s="25">
        <v>85</v>
      </c>
      <c r="T17" s="6">
        <v>85</v>
      </c>
      <c r="U17" s="6">
        <v>85</v>
      </c>
      <c r="V17" s="5">
        <v>85</v>
      </c>
    </row>
    <row r="18" spans="1:23" ht="12.75" thickBot="1" x14ac:dyDescent="0.25">
      <c r="A18" s="80" t="s">
        <v>20</v>
      </c>
      <c r="B18" s="7">
        <v>10</v>
      </c>
      <c r="C18" s="59">
        <v>10</v>
      </c>
      <c r="D18" s="7">
        <v>10</v>
      </c>
      <c r="E18" s="7">
        <v>10</v>
      </c>
      <c r="F18" s="7">
        <v>10</v>
      </c>
      <c r="G18" s="7">
        <v>10</v>
      </c>
      <c r="H18" s="7">
        <v>10</v>
      </c>
      <c r="I18" s="7">
        <v>10</v>
      </c>
      <c r="J18" s="7">
        <v>10</v>
      </c>
      <c r="K18" s="7">
        <v>10</v>
      </c>
      <c r="L18" s="7">
        <v>10</v>
      </c>
      <c r="M18" s="26">
        <v>10</v>
      </c>
      <c r="N18" s="8">
        <v>10</v>
      </c>
      <c r="O18" s="8">
        <v>10</v>
      </c>
      <c r="P18" s="8">
        <v>10</v>
      </c>
      <c r="Q18" s="8">
        <v>10</v>
      </c>
      <c r="R18" s="8">
        <v>10</v>
      </c>
      <c r="S18" s="26">
        <v>10</v>
      </c>
      <c r="T18" s="8">
        <v>10</v>
      </c>
      <c r="U18" s="8">
        <v>10</v>
      </c>
      <c r="V18" s="7">
        <v>10</v>
      </c>
    </row>
    <row r="19" spans="1:23" ht="12.75" thickBot="1" x14ac:dyDescent="0.25">
      <c r="A19" s="81" t="s">
        <v>73</v>
      </c>
      <c r="B19" s="35">
        <f t="shared" ref="B19:V19" si="1">SUM(B9:B18)</f>
        <v>180</v>
      </c>
      <c r="C19" s="60">
        <f t="shared" si="1"/>
        <v>180</v>
      </c>
      <c r="D19" s="35">
        <f t="shared" si="1"/>
        <v>180</v>
      </c>
      <c r="E19" s="35">
        <f t="shared" si="1"/>
        <v>180</v>
      </c>
      <c r="F19" s="35">
        <f t="shared" si="1"/>
        <v>180</v>
      </c>
      <c r="G19" s="35">
        <f t="shared" si="1"/>
        <v>180</v>
      </c>
      <c r="H19" s="35">
        <f t="shared" si="1"/>
        <v>180</v>
      </c>
      <c r="I19" s="35">
        <f t="shared" si="1"/>
        <v>180</v>
      </c>
      <c r="J19" s="35">
        <f t="shared" si="1"/>
        <v>180</v>
      </c>
      <c r="K19" s="35">
        <f t="shared" si="1"/>
        <v>180</v>
      </c>
      <c r="L19" s="35">
        <f t="shared" si="1"/>
        <v>180</v>
      </c>
      <c r="M19" s="36">
        <f t="shared" si="1"/>
        <v>180</v>
      </c>
      <c r="N19" s="37">
        <f t="shared" si="1"/>
        <v>180</v>
      </c>
      <c r="O19" s="37">
        <f t="shared" si="1"/>
        <v>180</v>
      </c>
      <c r="P19" s="37">
        <f t="shared" si="1"/>
        <v>180</v>
      </c>
      <c r="Q19" s="37">
        <f t="shared" si="1"/>
        <v>180</v>
      </c>
      <c r="R19" s="37">
        <f t="shared" si="1"/>
        <v>180</v>
      </c>
      <c r="S19" s="36">
        <f t="shared" si="1"/>
        <v>180</v>
      </c>
      <c r="T19" s="37">
        <f t="shared" si="1"/>
        <v>180</v>
      </c>
      <c r="U19" s="37">
        <f t="shared" si="1"/>
        <v>180</v>
      </c>
      <c r="V19" s="35">
        <f t="shared" si="1"/>
        <v>180</v>
      </c>
    </row>
    <row r="20" spans="1:23" ht="12.75" thickBot="1" x14ac:dyDescent="0.25">
      <c r="A20" s="96" t="s">
        <v>80</v>
      </c>
      <c r="B20" s="97">
        <v>24</v>
      </c>
      <c r="C20" s="97">
        <f>24*2</f>
        <v>48</v>
      </c>
      <c r="D20" s="97">
        <f>24*3</f>
        <v>72</v>
      </c>
      <c r="E20" s="97">
        <f>24*4</f>
        <v>96</v>
      </c>
      <c r="F20" s="97">
        <f>24*5</f>
        <v>120</v>
      </c>
      <c r="G20" s="97">
        <f>24*6</f>
        <v>144</v>
      </c>
      <c r="H20" s="97">
        <f>24*7</f>
        <v>168</v>
      </c>
      <c r="I20" s="97">
        <f>24*8</f>
        <v>192</v>
      </c>
      <c r="J20" s="97">
        <f>24*9</f>
        <v>216</v>
      </c>
      <c r="K20" s="97">
        <f>24*10</f>
        <v>240</v>
      </c>
      <c r="L20" s="97">
        <f>24*11</f>
        <v>264</v>
      </c>
      <c r="M20" s="98">
        <f>24*12</f>
        <v>288</v>
      </c>
      <c r="N20" s="99">
        <f>24*13</f>
        <v>312</v>
      </c>
      <c r="O20" s="99">
        <f>24*14</f>
        <v>336</v>
      </c>
      <c r="P20" s="99">
        <f>24*15</f>
        <v>360</v>
      </c>
      <c r="Q20" s="99">
        <f>24*16</f>
        <v>384</v>
      </c>
      <c r="R20" s="99">
        <f>24*17</f>
        <v>408</v>
      </c>
      <c r="S20" s="98">
        <f>24*18</f>
        <v>432</v>
      </c>
      <c r="T20" s="99">
        <f>24*19</f>
        <v>456</v>
      </c>
      <c r="U20" s="99">
        <f>24*20</f>
        <v>480</v>
      </c>
      <c r="V20" s="97">
        <f>24*21</f>
        <v>504</v>
      </c>
    </row>
    <row r="21" spans="1:23" ht="12.75" thickBot="1" x14ac:dyDescent="0.25">
      <c r="A21" s="78" t="s">
        <v>50</v>
      </c>
      <c r="B21" s="11">
        <v>48</v>
      </c>
      <c r="C21" s="61">
        <v>48</v>
      </c>
      <c r="D21" s="11">
        <v>48</v>
      </c>
      <c r="E21" s="11">
        <v>48</v>
      </c>
      <c r="F21" s="11">
        <v>48</v>
      </c>
      <c r="G21" s="11">
        <v>48</v>
      </c>
      <c r="H21" s="11">
        <v>48</v>
      </c>
      <c r="I21" s="11">
        <v>48</v>
      </c>
      <c r="J21" s="11">
        <v>48</v>
      </c>
      <c r="K21" s="11">
        <v>48</v>
      </c>
      <c r="L21" s="11">
        <v>48</v>
      </c>
      <c r="M21" s="29">
        <v>48</v>
      </c>
      <c r="N21" s="11">
        <v>48</v>
      </c>
      <c r="O21" s="11">
        <v>48</v>
      </c>
      <c r="P21" s="11">
        <v>48</v>
      </c>
      <c r="Q21" s="11">
        <v>48</v>
      </c>
      <c r="R21" s="11">
        <v>48</v>
      </c>
      <c r="S21" s="29">
        <v>48</v>
      </c>
      <c r="T21" s="11">
        <v>48</v>
      </c>
      <c r="U21" s="11">
        <v>48</v>
      </c>
      <c r="V21" s="11">
        <v>48</v>
      </c>
    </row>
    <row r="22" spans="1:23" x14ac:dyDescent="0.2">
      <c r="A22" s="79" t="s">
        <v>15</v>
      </c>
      <c r="B22" s="9"/>
      <c r="C22" s="62"/>
      <c r="D22" s="9"/>
      <c r="E22" s="9"/>
      <c r="F22" s="9"/>
      <c r="G22" s="9"/>
      <c r="H22" s="9"/>
      <c r="I22" s="9"/>
      <c r="J22" s="9"/>
      <c r="K22" s="9"/>
      <c r="L22" s="9"/>
      <c r="M22" s="50"/>
      <c r="N22" s="9"/>
      <c r="O22" s="9"/>
      <c r="P22" s="9"/>
      <c r="Q22" s="9"/>
      <c r="R22" s="9"/>
      <c r="S22" s="50"/>
      <c r="T22" s="9"/>
      <c r="U22" s="9"/>
      <c r="V22" s="82"/>
    </row>
    <row r="23" spans="1:23" x14ac:dyDescent="0.2">
      <c r="A23" s="83" t="s">
        <v>21</v>
      </c>
      <c r="B23" s="5"/>
      <c r="C23" s="58"/>
      <c r="D23" s="5"/>
      <c r="E23" s="5"/>
      <c r="F23" s="5"/>
      <c r="G23" s="5"/>
      <c r="H23" s="5">
        <v>0.25</v>
      </c>
      <c r="I23" s="5">
        <v>0.25</v>
      </c>
      <c r="J23" s="5">
        <v>0.25</v>
      </c>
      <c r="K23" s="5">
        <v>0.25</v>
      </c>
      <c r="L23" s="5">
        <v>0.25</v>
      </c>
      <c r="M23" s="34">
        <v>0.25</v>
      </c>
      <c r="N23" s="5">
        <v>0.25</v>
      </c>
      <c r="O23" s="5">
        <v>0.25</v>
      </c>
      <c r="P23" s="5">
        <v>0.25</v>
      </c>
      <c r="Q23" s="5">
        <v>0.25</v>
      </c>
      <c r="R23" s="5">
        <v>0.25</v>
      </c>
      <c r="S23" s="34">
        <v>0.25</v>
      </c>
      <c r="T23" s="5">
        <v>0.25</v>
      </c>
      <c r="U23" s="5">
        <v>0.25</v>
      </c>
      <c r="V23" s="94">
        <v>0.25</v>
      </c>
    </row>
    <row r="24" spans="1:23" x14ac:dyDescent="0.2">
      <c r="A24" s="79" t="s">
        <v>22</v>
      </c>
      <c r="B24" s="5"/>
      <c r="C24" s="58"/>
      <c r="D24" s="5"/>
      <c r="E24" s="5"/>
      <c r="F24" s="5"/>
      <c r="G24" s="5"/>
      <c r="H24" s="5">
        <v>1.35</v>
      </c>
      <c r="I24" s="5">
        <v>1.35</v>
      </c>
      <c r="J24" s="5">
        <v>1.35</v>
      </c>
      <c r="K24" s="5">
        <v>1.35</v>
      </c>
      <c r="L24" s="5">
        <v>1.35</v>
      </c>
      <c r="M24" s="34">
        <v>1.35</v>
      </c>
      <c r="N24" s="5">
        <v>1.35</v>
      </c>
      <c r="O24" s="5">
        <v>1.35</v>
      </c>
      <c r="P24" s="5">
        <v>1.35</v>
      </c>
      <c r="Q24" s="5">
        <v>1.35</v>
      </c>
      <c r="R24" s="5">
        <v>1.35</v>
      </c>
      <c r="S24" s="34">
        <v>1.35</v>
      </c>
      <c r="T24" s="5">
        <v>1.35</v>
      </c>
      <c r="U24" s="5">
        <v>1.35</v>
      </c>
      <c r="V24" s="94">
        <v>1.35</v>
      </c>
    </row>
    <row r="25" spans="1:23" x14ac:dyDescent="0.2">
      <c r="A25" s="79" t="s">
        <v>23</v>
      </c>
      <c r="B25" s="5"/>
      <c r="C25" s="58"/>
      <c r="D25" s="5"/>
      <c r="E25" s="5"/>
      <c r="F25" s="5"/>
      <c r="G25" s="5"/>
      <c r="H25" s="5">
        <v>3</v>
      </c>
      <c r="I25" s="5">
        <v>3</v>
      </c>
      <c r="J25" s="5">
        <v>3</v>
      </c>
      <c r="K25" s="5">
        <v>3</v>
      </c>
      <c r="L25" s="5">
        <v>3</v>
      </c>
      <c r="M25" s="34">
        <v>3</v>
      </c>
      <c r="N25" s="5">
        <v>3</v>
      </c>
      <c r="O25" s="5">
        <v>3</v>
      </c>
      <c r="P25" s="5">
        <v>3</v>
      </c>
      <c r="Q25" s="5">
        <v>3</v>
      </c>
      <c r="R25" s="5">
        <v>3</v>
      </c>
      <c r="S25" s="34">
        <v>3</v>
      </c>
      <c r="T25" s="5">
        <v>3</v>
      </c>
      <c r="U25" s="5">
        <v>3</v>
      </c>
      <c r="V25" s="94">
        <v>3</v>
      </c>
    </row>
    <row r="26" spans="1:23" x14ac:dyDescent="0.2">
      <c r="A26" s="79" t="s">
        <v>24</v>
      </c>
      <c r="B26" s="5"/>
      <c r="C26" s="58"/>
      <c r="D26" s="5"/>
      <c r="E26" s="5"/>
      <c r="F26" s="5"/>
      <c r="G26" s="5"/>
      <c r="H26" s="5">
        <v>40</v>
      </c>
      <c r="I26" s="5">
        <v>40</v>
      </c>
      <c r="J26" s="5">
        <v>40</v>
      </c>
      <c r="K26" s="5">
        <v>40</v>
      </c>
      <c r="L26" s="5">
        <v>40</v>
      </c>
      <c r="M26" s="34">
        <v>40</v>
      </c>
      <c r="N26" s="5">
        <v>40</v>
      </c>
      <c r="O26" s="5">
        <v>40</v>
      </c>
      <c r="P26" s="5">
        <v>40</v>
      </c>
      <c r="Q26" s="5">
        <v>40</v>
      </c>
      <c r="R26" s="5">
        <v>40</v>
      </c>
      <c r="S26" s="34">
        <v>40</v>
      </c>
      <c r="T26" s="5">
        <v>40</v>
      </c>
      <c r="U26" s="5">
        <v>40</v>
      </c>
      <c r="V26" s="94">
        <v>40</v>
      </c>
    </row>
    <row r="27" spans="1:23" x14ac:dyDescent="0.2">
      <c r="A27" s="79" t="s">
        <v>25</v>
      </c>
      <c r="B27" s="5"/>
      <c r="C27" s="58"/>
      <c r="D27" s="5"/>
      <c r="E27" s="5"/>
      <c r="F27" s="5"/>
      <c r="G27" s="5"/>
      <c r="H27" s="5">
        <f>6</f>
        <v>6</v>
      </c>
      <c r="I27" s="5">
        <f>6</f>
        <v>6</v>
      </c>
      <c r="J27" s="5">
        <f>6</f>
        <v>6</v>
      </c>
      <c r="K27" s="5">
        <f>6</f>
        <v>6</v>
      </c>
      <c r="L27" s="5">
        <f>6</f>
        <v>6</v>
      </c>
      <c r="M27" s="34">
        <f>6</f>
        <v>6</v>
      </c>
      <c r="N27" s="5">
        <f>6</f>
        <v>6</v>
      </c>
      <c r="O27" s="5">
        <f>6</f>
        <v>6</v>
      </c>
      <c r="P27" s="5">
        <f>6</f>
        <v>6</v>
      </c>
      <c r="Q27" s="5">
        <f>6</f>
        <v>6</v>
      </c>
      <c r="R27" s="5">
        <f>6</f>
        <v>6</v>
      </c>
      <c r="S27" s="34">
        <f>6</f>
        <v>6</v>
      </c>
      <c r="T27" s="5">
        <f>6</f>
        <v>6</v>
      </c>
      <c r="U27" s="5">
        <f>6</f>
        <v>6</v>
      </c>
      <c r="V27" s="94">
        <f>6</f>
        <v>6</v>
      </c>
    </row>
    <row r="28" spans="1:23" x14ac:dyDescent="0.2">
      <c r="A28" s="79" t="s">
        <v>26</v>
      </c>
      <c r="B28" s="5"/>
      <c r="C28" s="58"/>
      <c r="D28" s="5"/>
      <c r="E28" s="5"/>
      <c r="F28" s="5"/>
      <c r="G28" s="5"/>
      <c r="H28" s="5">
        <v>10</v>
      </c>
      <c r="I28" s="5">
        <v>10</v>
      </c>
      <c r="J28" s="5">
        <v>10</v>
      </c>
      <c r="K28" s="5">
        <v>10</v>
      </c>
      <c r="L28" s="5">
        <v>10</v>
      </c>
      <c r="M28" s="34">
        <v>10</v>
      </c>
      <c r="N28" s="5">
        <v>10</v>
      </c>
      <c r="O28" s="5">
        <v>10</v>
      </c>
      <c r="P28" s="5">
        <v>10</v>
      </c>
      <c r="Q28" s="5">
        <v>10</v>
      </c>
      <c r="R28" s="5">
        <v>10</v>
      </c>
      <c r="S28" s="34">
        <v>10</v>
      </c>
      <c r="T28" s="5">
        <v>10</v>
      </c>
      <c r="U28" s="5">
        <v>10</v>
      </c>
      <c r="V28" s="94">
        <v>10</v>
      </c>
    </row>
    <row r="29" spans="1:23" ht="12.75" thickBot="1" x14ac:dyDescent="0.25">
      <c r="A29" s="79" t="s">
        <v>27</v>
      </c>
      <c r="B29" s="7"/>
      <c r="C29" s="59"/>
      <c r="D29" s="7"/>
      <c r="E29" s="7"/>
      <c r="F29" s="7"/>
      <c r="G29" s="7"/>
      <c r="H29" s="7">
        <v>1.5</v>
      </c>
      <c r="I29" s="7">
        <v>1.5</v>
      </c>
      <c r="J29" s="7">
        <v>1.5</v>
      </c>
      <c r="K29" s="7">
        <v>1.5</v>
      </c>
      <c r="L29" s="7">
        <v>1.5</v>
      </c>
      <c r="M29" s="93">
        <v>1.5</v>
      </c>
      <c r="N29" s="7">
        <v>1.5</v>
      </c>
      <c r="O29" s="7">
        <v>1.5</v>
      </c>
      <c r="P29" s="7">
        <v>1.5</v>
      </c>
      <c r="Q29" s="7">
        <v>1.5</v>
      </c>
      <c r="R29" s="7">
        <v>1.5</v>
      </c>
      <c r="S29" s="93">
        <v>1.5</v>
      </c>
      <c r="T29" s="7">
        <v>1.5</v>
      </c>
      <c r="U29" s="7">
        <v>1.5</v>
      </c>
      <c r="V29" s="95">
        <v>1.5</v>
      </c>
      <c r="W29" s="33"/>
    </row>
    <row r="30" spans="1:23" ht="12.75" thickBot="1" x14ac:dyDescent="0.25">
      <c r="A30" s="84" t="s">
        <v>74</v>
      </c>
      <c r="B30" s="2"/>
      <c r="C30" s="57"/>
      <c r="D30" s="2"/>
      <c r="E30" s="2"/>
      <c r="F30" s="2"/>
      <c r="G30" s="2"/>
      <c r="H30" s="11">
        <f t="shared" ref="H30:M30" si="2">SUM(H23:H29)</f>
        <v>62.1</v>
      </c>
      <c r="I30" s="11">
        <f t="shared" si="2"/>
        <v>62.1</v>
      </c>
      <c r="J30" s="11">
        <f t="shared" si="2"/>
        <v>62.1</v>
      </c>
      <c r="K30" s="11">
        <f t="shared" si="2"/>
        <v>62.1</v>
      </c>
      <c r="L30" s="11">
        <f t="shared" si="2"/>
        <v>62.1</v>
      </c>
      <c r="M30" s="28">
        <f t="shared" si="2"/>
        <v>62.1</v>
      </c>
      <c r="N30" s="12">
        <f>SUM(N23:N29)</f>
        <v>62.1</v>
      </c>
      <c r="O30" s="12">
        <f t="shared" ref="O30:V30" si="3">SUM(O23:O29)</f>
        <v>62.1</v>
      </c>
      <c r="P30" s="12">
        <f t="shared" si="3"/>
        <v>62.1</v>
      </c>
      <c r="Q30" s="12">
        <f t="shared" si="3"/>
        <v>62.1</v>
      </c>
      <c r="R30" s="12">
        <f t="shared" si="3"/>
        <v>62.1</v>
      </c>
      <c r="S30" s="28">
        <f t="shared" si="3"/>
        <v>62.1</v>
      </c>
      <c r="T30" s="12">
        <f t="shared" si="3"/>
        <v>62.1</v>
      </c>
      <c r="U30" s="12">
        <f t="shared" si="3"/>
        <v>62.1</v>
      </c>
      <c r="V30" s="11">
        <f t="shared" si="3"/>
        <v>62.1</v>
      </c>
    </row>
    <row r="31" spans="1:23" x14ac:dyDescent="0.2">
      <c r="A31" s="9" t="s">
        <v>28</v>
      </c>
      <c r="B31" s="9"/>
      <c r="C31" s="62"/>
      <c r="D31" s="9"/>
      <c r="E31" s="9"/>
      <c r="F31" s="9"/>
      <c r="G31" s="9"/>
      <c r="H31" s="9"/>
      <c r="I31" s="45"/>
      <c r="J31" s="9"/>
      <c r="K31" s="9"/>
      <c r="L31" s="9"/>
      <c r="M31" s="52"/>
      <c r="N31" s="9"/>
      <c r="O31" s="9"/>
      <c r="P31" s="9"/>
      <c r="Q31" s="9"/>
      <c r="R31" s="9"/>
      <c r="S31" s="52"/>
      <c r="T31" s="9"/>
      <c r="U31" s="9"/>
      <c r="V31" s="9"/>
    </row>
    <row r="32" spans="1:23" ht="12.75" customHeight="1" x14ac:dyDescent="0.2">
      <c r="A32" s="43" t="s">
        <v>29</v>
      </c>
      <c r="B32" s="3"/>
      <c r="C32" s="58"/>
      <c r="D32" s="3"/>
      <c r="E32" s="3"/>
      <c r="F32" s="3"/>
      <c r="G32" s="3"/>
      <c r="H32" s="5">
        <v>0.25</v>
      </c>
      <c r="I32" s="47">
        <v>0.25</v>
      </c>
      <c r="J32" s="5">
        <v>0.25</v>
      </c>
      <c r="K32" s="5">
        <v>0.25</v>
      </c>
      <c r="L32" s="5">
        <v>0.25</v>
      </c>
      <c r="M32" s="53">
        <v>0.25</v>
      </c>
      <c r="N32" s="5">
        <v>0.25</v>
      </c>
      <c r="O32" s="5">
        <v>0.25</v>
      </c>
      <c r="P32" s="5">
        <v>0.25</v>
      </c>
      <c r="Q32" s="5">
        <v>0.25</v>
      </c>
      <c r="R32" s="5">
        <v>0.25</v>
      </c>
      <c r="S32" s="53">
        <v>0.25</v>
      </c>
      <c r="T32" s="5">
        <v>0.25</v>
      </c>
      <c r="U32" s="5">
        <v>0.25</v>
      </c>
      <c r="V32" s="5">
        <v>0.25</v>
      </c>
    </row>
    <row r="33" spans="1:23" x14ac:dyDescent="0.2">
      <c r="A33" s="43" t="s">
        <v>30</v>
      </c>
      <c r="B33" s="5"/>
      <c r="C33" s="58"/>
      <c r="D33" s="5"/>
      <c r="E33" s="5"/>
      <c r="F33" s="5"/>
      <c r="G33" s="5"/>
      <c r="H33" s="5">
        <v>0</v>
      </c>
      <c r="I33" s="47">
        <v>0</v>
      </c>
      <c r="J33" s="5">
        <v>0</v>
      </c>
      <c r="K33" s="5">
        <v>0</v>
      </c>
      <c r="L33" s="5">
        <v>0</v>
      </c>
      <c r="M33" s="53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3">
        <v>0</v>
      </c>
      <c r="T33" s="5">
        <v>0</v>
      </c>
      <c r="U33" s="5">
        <v>0</v>
      </c>
      <c r="V33" s="5">
        <v>0</v>
      </c>
    </row>
    <row r="34" spans="1:23" x14ac:dyDescent="0.2">
      <c r="A34" s="43" t="s">
        <v>31</v>
      </c>
      <c r="B34" s="5"/>
      <c r="C34" s="58"/>
      <c r="D34" s="5"/>
      <c r="E34" s="5"/>
      <c r="F34" s="5"/>
      <c r="G34" s="5"/>
      <c r="H34" s="5">
        <v>15</v>
      </c>
      <c r="I34" s="47">
        <v>15</v>
      </c>
      <c r="J34" s="5">
        <v>15</v>
      </c>
      <c r="K34" s="5">
        <v>15</v>
      </c>
      <c r="L34" s="5">
        <v>15</v>
      </c>
      <c r="M34" s="53">
        <v>15</v>
      </c>
      <c r="N34" s="5">
        <v>15</v>
      </c>
      <c r="O34" s="5">
        <v>15</v>
      </c>
      <c r="P34" s="5">
        <v>15</v>
      </c>
      <c r="Q34" s="5">
        <v>15</v>
      </c>
      <c r="R34" s="5">
        <v>15</v>
      </c>
      <c r="S34" s="53">
        <v>15</v>
      </c>
      <c r="T34" s="5">
        <v>15</v>
      </c>
      <c r="U34" s="5">
        <v>15</v>
      </c>
      <c r="V34" s="5">
        <v>15</v>
      </c>
    </row>
    <row r="35" spans="1:23" x14ac:dyDescent="0.2">
      <c r="A35" s="43" t="s">
        <v>32</v>
      </c>
      <c r="B35" s="5"/>
      <c r="C35" s="58"/>
      <c r="D35" s="5"/>
      <c r="E35" s="5"/>
      <c r="F35" s="5"/>
      <c r="G35" s="5"/>
      <c r="H35" s="5">
        <v>0.5</v>
      </c>
      <c r="I35" s="47">
        <v>0.5</v>
      </c>
      <c r="J35" s="5">
        <v>0.5</v>
      </c>
      <c r="K35" s="5">
        <v>0.5</v>
      </c>
      <c r="L35" s="5">
        <v>0.5</v>
      </c>
      <c r="M35" s="53">
        <v>0.5</v>
      </c>
      <c r="N35" s="5">
        <v>0.5</v>
      </c>
      <c r="O35" s="5">
        <v>0.5</v>
      </c>
      <c r="P35" s="5">
        <v>0.5</v>
      </c>
      <c r="Q35" s="5">
        <v>0.5</v>
      </c>
      <c r="R35" s="5">
        <v>0.5</v>
      </c>
      <c r="S35" s="53">
        <v>0.5</v>
      </c>
      <c r="T35" s="5">
        <v>0.5</v>
      </c>
      <c r="U35" s="5">
        <v>0.5</v>
      </c>
      <c r="V35" s="5">
        <v>0.5</v>
      </c>
    </row>
    <row r="36" spans="1:23" x14ac:dyDescent="0.2">
      <c r="A36" s="43" t="s">
        <v>33</v>
      </c>
      <c r="B36" s="5"/>
      <c r="C36" s="58"/>
      <c r="D36" s="5"/>
      <c r="E36" s="5"/>
      <c r="F36" s="5"/>
      <c r="G36" s="5"/>
      <c r="H36" s="5">
        <v>0</v>
      </c>
      <c r="I36" s="47">
        <v>0</v>
      </c>
      <c r="J36" s="5">
        <v>0</v>
      </c>
      <c r="K36" s="5">
        <v>0</v>
      </c>
      <c r="L36" s="5">
        <v>0</v>
      </c>
      <c r="M36" s="53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3">
        <v>0</v>
      </c>
      <c r="T36" s="5">
        <v>0</v>
      </c>
      <c r="U36" s="5">
        <v>0</v>
      </c>
      <c r="V36" s="5">
        <v>0</v>
      </c>
    </row>
    <row r="37" spans="1:23" x14ac:dyDescent="0.2">
      <c r="A37" s="43" t="s">
        <v>34</v>
      </c>
      <c r="B37" s="5"/>
      <c r="C37" s="58"/>
      <c r="D37" s="5"/>
      <c r="E37" s="5"/>
      <c r="F37" s="5"/>
      <c r="G37" s="5"/>
      <c r="H37" s="5">
        <v>0.5</v>
      </c>
      <c r="I37" s="47">
        <v>0.5</v>
      </c>
      <c r="J37" s="5">
        <v>0.5</v>
      </c>
      <c r="K37" s="5">
        <v>0.5</v>
      </c>
      <c r="L37" s="5">
        <v>0.5</v>
      </c>
      <c r="M37" s="53">
        <v>0.5</v>
      </c>
      <c r="N37" s="5">
        <v>0.5</v>
      </c>
      <c r="O37" s="5">
        <v>0.5</v>
      </c>
      <c r="P37" s="5">
        <v>0.5</v>
      </c>
      <c r="Q37" s="5">
        <v>0.5</v>
      </c>
      <c r="R37" s="5">
        <v>0.5</v>
      </c>
      <c r="S37" s="53">
        <v>0.5</v>
      </c>
      <c r="T37" s="5">
        <v>0.5</v>
      </c>
      <c r="U37" s="5">
        <v>0.5</v>
      </c>
      <c r="V37" s="5">
        <v>0.5</v>
      </c>
    </row>
    <row r="38" spans="1:23" x14ac:dyDescent="0.2">
      <c r="A38" s="44" t="s">
        <v>35</v>
      </c>
      <c r="B38" s="13"/>
      <c r="C38" s="63"/>
      <c r="D38" s="13"/>
      <c r="E38" s="13"/>
      <c r="F38" s="13"/>
      <c r="G38" s="13"/>
      <c r="H38" s="13">
        <v>1</v>
      </c>
      <c r="I38" s="48">
        <v>1</v>
      </c>
      <c r="J38" s="13">
        <v>1</v>
      </c>
      <c r="K38" s="13">
        <v>1</v>
      </c>
      <c r="L38" s="13">
        <v>1</v>
      </c>
      <c r="M38" s="54">
        <v>1</v>
      </c>
      <c r="N38" s="13">
        <v>1</v>
      </c>
      <c r="O38" s="13">
        <v>1</v>
      </c>
      <c r="P38" s="13">
        <v>1</v>
      </c>
      <c r="Q38" s="13">
        <v>1</v>
      </c>
      <c r="R38" s="13">
        <v>1</v>
      </c>
      <c r="S38" s="54">
        <v>1</v>
      </c>
      <c r="T38" s="13">
        <v>1</v>
      </c>
      <c r="U38" s="13">
        <v>1</v>
      </c>
      <c r="V38" s="13">
        <v>1</v>
      </c>
      <c r="W38" s="32">
        <f>SUM(V32:V38)</f>
        <v>17.25</v>
      </c>
    </row>
    <row r="39" spans="1:23" x14ac:dyDescent="0.2">
      <c r="A39" s="120" t="s">
        <v>42</v>
      </c>
      <c r="B39" s="5"/>
      <c r="C39" s="58"/>
      <c r="D39" s="5"/>
      <c r="E39" s="5"/>
      <c r="F39" s="5"/>
      <c r="G39" s="5"/>
      <c r="H39" s="5"/>
      <c r="I39" s="47"/>
      <c r="J39" s="5"/>
      <c r="K39" s="5"/>
      <c r="L39" s="5"/>
      <c r="M39" s="53"/>
      <c r="N39" s="5"/>
      <c r="O39" s="5"/>
      <c r="P39" s="5"/>
      <c r="Q39" s="5"/>
      <c r="R39" s="5"/>
      <c r="S39" s="53"/>
      <c r="T39" s="5"/>
      <c r="U39" s="5"/>
      <c r="V39" s="18"/>
    </row>
    <row r="40" spans="1:23" x14ac:dyDescent="0.2">
      <c r="A40" s="114" t="s">
        <v>39</v>
      </c>
      <c r="B40" s="100">
        <v>1.65</v>
      </c>
      <c r="C40" s="101">
        <v>3.3</v>
      </c>
      <c r="D40" s="100">
        <v>4.95</v>
      </c>
      <c r="E40" s="100">
        <v>6.6</v>
      </c>
      <c r="F40" s="100">
        <v>8.25</v>
      </c>
      <c r="G40" s="100">
        <v>9.9</v>
      </c>
      <c r="H40" s="100">
        <v>11.55</v>
      </c>
      <c r="I40" s="102">
        <v>13.2</v>
      </c>
      <c r="J40" s="100">
        <v>14.85</v>
      </c>
      <c r="K40" s="100">
        <v>16.5</v>
      </c>
      <c r="L40" s="100">
        <v>18.149999999999999</v>
      </c>
      <c r="M40" s="103">
        <v>19.8</v>
      </c>
      <c r="N40" s="102">
        <v>19.8</v>
      </c>
      <c r="O40" s="102">
        <v>19.8</v>
      </c>
      <c r="P40" s="102">
        <v>19.8</v>
      </c>
      <c r="Q40" s="102">
        <v>19.8</v>
      </c>
      <c r="R40" s="102">
        <v>19.8</v>
      </c>
      <c r="S40" s="103">
        <v>19.8</v>
      </c>
      <c r="T40" s="102">
        <v>19.8</v>
      </c>
      <c r="U40" s="102">
        <v>19.8</v>
      </c>
      <c r="V40" s="100">
        <v>19.8</v>
      </c>
    </row>
    <row r="41" spans="1:23" x14ac:dyDescent="0.2">
      <c r="A41" s="114" t="s">
        <v>40</v>
      </c>
      <c r="B41" s="100">
        <v>1.4850000000000001</v>
      </c>
      <c r="C41" s="101">
        <v>2.97</v>
      </c>
      <c r="D41" s="100">
        <v>4.4550000000000001</v>
      </c>
      <c r="E41" s="100">
        <v>5.94</v>
      </c>
      <c r="F41" s="100">
        <v>7.4249999999999998</v>
      </c>
      <c r="G41" s="100">
        <v>8.91</v>
      </c>
      <c r="H41" s="100">
        <v>10.395</v>
      </c>
      <c r="I41" s="102">
        <v>11.88</v>
      </c>
      <c r="J41" s="100">
        <v>13.365</v>
      </c>
      <c r="K41" s="100">
        <v>14.85</v>
      </c>
      <c r="L41" s="100">
        <v>16.335000000000001</v>
      </c>
      <c r="M41" s="103">
        <v>17.82</v>
      </c>
      <c r="N41" s="102">
        <v>17.82</v>
      </c>
      <c r="O41" s="102">
        <v>17.82</v>
      </c>
      <c r="P41" s="102">
        <v>17.82</v>
      </c>
      <c r="Q41" s="102">
        <v>17.82</v>
      </c>
      <c r="R41" s="102">
        <v>17.82</v>
      </c>
      <c r="S41" s="103">
        <v>17.82</v>
      </c>
      <c r="T41" s="102">
        <v>17.82</v>
      </c>
      <c r="U41" s="102">
        <v>17.82</v>
      </c>
      <c r="V41" s="100">
        <v>17.82</v>
      </c>
    </row>
    <row r="42" spans="1:23" x14ac:dyDescent="0.2">
      <c r="A42" s="114" t="s">
        <v>41</v>
      </c>
      <c r="B42" s="100">
        <v>1.0229999999999999</v>
      </c>
      <c r="C42" s="101">
        <v>2.0459999999999998</v>
      </c>
      <c r="D42" s="100">
        <v>3.069</v>
      </c>
      <c r="E42" s="100">
        <v>4.0919999999999996</v>
      </c>
      <c r="F42" s="100">
        <v>5.1150000000000002</v>
      </c>
      <c r="G42" s="100">
        <v>6.1379999999999999</v>
      </c>
      <c r="H42" s="100">
        <v>7.1609999999999996</v>
      </c>
      <c r="I42" s="102">
        <v>8.1839999999999993</v>
      </c>
      <c r="J42" s="100">
        <v>9.2070000000000007</v>
      </c>
      <c r="K42" s="100">
        <v>10.23</v>
      </c>
      <c r="L42" s="100">
        <v>11.253</v>
      </c>
      <c r="M42" s="103">
        <v>12.28</v>
      </c>
      <c r="N42" s="102">
        <v>12.28</v>
      </c>
      <c r="O42" s="102">
        <v>12.28</v>
      </c>
      <c r="P42" s="102">
        <v>12.28</v>
      </c>
      <c r="Q42" s="102">
        <v>12.28</v>
      </c>
      <c r="R42" s="102">
        <v>12.28</v>
      </c>
      <c r="S42" s="103">
        <v>12.28</v>
      </c>
      <c r="T42" s="102">
        <v>12.28</v>
      </c>
      <c r="U42" s="102">
        <v>12.28</v>
      </c>
      <c r="V42" s="100">
        <v>12.28</v>
      </c>
    </row>
    <row r="43" spans="1:23" x14ac:dyDescent="0.2">
      <c r="A43" s="114" t="s">
        <v>43</v>
      </c>
      <c r="B43" s="100">
        <v>1.155</v>
      </c>
      <c r="C43" s="101">
        <v>2.31</v>
      </c>
      <c r="D43" s="100">
        <v>3.4649999999999999</v>
      </c>
      <c r="E43" s="100">
        <v>4.62</v>
      </c>
      <c r="F43" s="100">
        <v>5.7750000000000004</v>
      </c>
      <c r="G43" s="100">
        <v>6.93</v>
      </c>
      <c r="H43" s="100">
        <v>8.0850000000000009</v>
      </c>
      <c r="I43" s="102">
        <v>9.24</v>
      </c>
      <c r="J43" s="100">
        <v>10.395</v>
      </c>
      <c r="K43" s="100">
        <v>11.55</v>
      </c>
      <c r="L43" s="100">
        <v>12.705</v>
      </c>
      <c r="M43" s="103">
        <v>13.86</v>
      </c>
      <c r="N43" s="102">
        <v>13.86</v>
      </c>
      <c r="O43" s="102">
        <v>13.86</v>
      </c>
      <c r="P43" s="102">
        <v>13.86</v>
      </c>
      <c r="Q43" s="102">
        <v>13.86</v>
      </c>
      <c r="R43" s="102">
        <v>13.86</v>
      </c>
      <c r="S43" s="103">
        <v>13.86</v>
      </c>
      <c r="T43" s="102">
        <v>13.86</v>
      </c>
      <c r="U43" s="102">
        <v>13.86</v>
      </c>
      <c r="V43" s="100">
        <v>13.86</v>
      </c>
    </row>
    <row r="44" spans="1:23" x14ac:dyDescent="0.2">
      <c r="A44" s="114" t="s">
        <v>44</v>
      </c>
      <c r="B44" s="100">
        <v>0.66</v>
      </c>
      <c r="C44" s="101">
        <v>1.32</v>
      </c>
      <c r="D44" s="100">
        <v>1.98</v>
      </c>
      <c r="E44" s="100">
        <v>2.64</v>
      </c>
      <c r="F44" s="100">
        <v>3.3</v>
      </c>
      <c r="G44" s="100">
        <v>3.96</v>
      </c>
      <c r="H44" s="100">
        <v>4.62</v>
      </c>
      <c r="I44" s="102">
        <v>5.28</v>
      </c>
      <c r="J44" s="100">
        <v>5.94</v>
      </c>
      <c r="K44" s="100">
        <v>6.6</v>
      </c>
      <c r="L44" s="100">
        <v>7.26</v>
      </c>
      <c r="M44" s="103">
        <v>7.92</v>
      </c>
      <c r="N44" s="102">
        <v>7.92</v>
      </c>
      <c r="O44" s="102">
        <v>7.92</v>
      </c>
      <c r="P44" s="102">
        <v>7.92</v>
      </c>
      <c r="Q44" s="102">
        <v>7.92</v>
      </c>
      <c r="R44" s="102">
        <v>7.92</v>
      </c>
      <c r="S44" s="103">
        <v>7.92</v>
      </c>
      <c r="T44" s="102">
        <v>7.92</v>
      </c>
      <c r="U44" s="102">
        <v>7.92</v>
      </c>
      <c r="V44" s="100">
        <v>7.92</v>
      </c>
    </row>
    <row r="45" spans="1:23" x14ac:dyDescent="0.2">
      <c r="A45" s="114" t="s">
        <v>45</v>
      </c>
      <c r="B45" s="100">
        <v>9.9000000000000005E-2</v>
      </c>
      <c r="C45" s="101">
        <v>0.19800000000000001</v>
      </c>
      <c r="D45" s="100">
        <v>0.29699999999999999</v>
      </c>
      <c r="E45" s="100">
        <v>0.39600000000000002</v>
      </c>
      <c r="F45" s="100">
        <v>0.495</v>
      </c>
      <c r="G45" s="106">
        <v>0.59399999999999997</v>
      </c>
      <c r="H45" s="100">
        <v>0.69299999999999995</v>
      </c>
      <c r="I45" s="100">
        <v>0.79200000000000004</v>
      </c>
      <c r="J45" s="106">
        <v>0.89100000000000001</v>
      </c>
      <c r="K45" s="100">
        <v>0.99</v>
      </c>
      <c r="L45" s="100">
        <v>1.089</v>
      </c>
      <c r="M45" s="107">
        <v>1.18</v>
      </c>
      <c r="N45" s="100">
        <v>1.18</v>
      </c>
      <c r="O45" s="100">
        <v>1.18</v>
      </c>
      <c r="P45" s="100">
        <v>1.18</v>
      </c>
      <c r="Q45" s="100">
        <v>1.18</v>
      </c>
      <c r="R45" s="100">
        <v>1.18</v>
      </c>
      <c r="S45" s="107">
        <v>1.18</v>
      </c>
      <c r="T45" s="100">
        <v>1.18</v>
      </c>
      <c r="U45" s="100">
        <v>1.18</v>
      </c>
      <c r="V45" s="100">
        <v>1.18</v>
      </c>
    </row>
    <row r="46" spans="1:23" x14ac:dyDescent="0.2">
      <c r="A46" s="114" t="s">
        <v>46</v>
      </c>
      <c r="B46" s="100">
        <v>9.4380000000000006</v>
      </c>
      <c r="C46" s="101">
        <v>18.876000000000001</v>
      </c>
      <c r="D46" s="100">
        <v>28.314</v>
      </c>
      <c r="E46" s="100">
        <v>37.752000000000002</v>
      </c>
      <c r="F46" s="100">
        <v>47.19</v>
      </c>
      <c r="G46" s="100">
        <v>56.628</v>
      </c>
      <c r="H46" s="100">
        <v>66.066000000000003</v>
      </c>
      <c r="I46" s="100">
        <v>75.504000000000005</v>
      </c>
      <c r="J46" s="100">
        <v>84.941999999999993</v>
      </c>
      <c r="K46" s="100">
        <v>94.38</v>
      </c>
      <c r="L46" s="100">
        <v>103.818</v>
      </c>
      <c r="M46" s="107">
        <v>113.256</v>
      </c>
      <c r="N46" s="100">
        <v>113.256</v>
      </c>
      <c r="O46" s="100">
        <v>113.256</v>
      </c>
      <c r="P46" s="100">
        <v>113.256</v>
      </c>
      <c r="Q46" s="100">
        <v>113.256</v>
      </c>
      <c r="R46" s="100">
        <v>113.256</v>
      </c>
      <c r="S46" s="107">
        <v>113.256</v>
      </c>
      <c r="T46" s="100">
        <v>113.256</v>
      </c>
      <c r="U46" s="100">
        <v>113.256</v>
      </c>
      <c r="V46" s="100">
        <v>113.256</v>
      </c>
    </row>
    <row r="47" spans="1:23" x14ac:dyDescent="0.2">
      <c r="A47" s="114" t="s">
        <v>82</v>
      </c>
      <c r="B47" s="100">
        <v>0.33</v>
      </c>
      <c r="C47" s="101">
        <v>0.66</v>
      </c>
      <c r="D47" s="100">
        <v>0.99</v>
      </c>
      <c r="E47" s="100">
        <v>1.32</v>
      </c>
      <c r="F47" s="100">
        <v>1.65</v>
      </c>
      <c r="G47" s="100">
        <v>1.98</v>
      </c>
      <c r="H47" s="100">
        <v>2.31</v>
      </c>
      <c r="I47" s="100">
        <v>2.64</v>
      </c>
      <c r="J47" s="100">
        <v>2.97</v>
      </c>
      <c r="K47" s="100">
        <v>3.3</v>
      </c>
      <c r="L47" s="100">
        <v>3.63</v>
      </c>
      <c r="M47" s="107">
        <v>3.96</v>
      </c>
      <c r="N47" s="100">
        <v>3.96</v>
      </c>
      <c r="O47" s="100">
        <v>3.96</v>
      </c>
      <c r="P47" s="100">
        <v>3.96</v>
      </c>
      <c r="Q47" s="100">
        <v>3.96</v>
      </c>
      <c r="R47" s="100">
        <v>3.96</v>
      </c>
      <c r="S47" s="107">
        <v>3.96</v>
      </c>
      <c r="T47" s="100">
        <v>3.96</v>
      </c>
      <c r="U47" s="100">
        <v>3.96</v>
      </c>
      <c r="V47" s="100">
        <v>3.96</v>
      </c>
      <c r="W47" s="32"/>
    </row>
    <row r="48" spans="1:23" x14ac:dyDescent="0.2">
      <c r="A48" s="114" t="s">
        <v>83</v>
      </c>
      <c r="B48" s="100">
        <v>0.495</v>
      </c>
      <c r="C48" s="101">
        <v>0.99</v>
      </c>
      <c r="D48" s="100">
        <v>1.4850000000000001</v>
      </c>
      <c r="E48" s="100">
        <v>1.98</v>
      </c>
      <c r="F48" s="100">
        <v>2.4750000000000001</v>
      </c>
      <c r="G48" s="100">
        <v>2.97</v>
      </c>
      <c r="H48" s="100">
        <v>3.4649999999999999</v>
      </c>
      <c r="I48" s="100">
        <v>3.96</v>
      </c>
      <c r="J48" s="100">
        <v>4.4550000000000001</v>
      </c>
      <c r="K48" s="100">
        <v>4.95</v>
      </c>
      <c r="L48" s="100">
        <v>5.4450000000000003</v>
      </c>
      <c r="M48" s="107">
        <v>5.94</v>
      </c>
      <c r="N48" s="100">
        <v>5.94</v>
      </c>
      <c r="O48" s="100">
        <v>5.94</v>
      </c>
      <c r="P48" s="100">
        <v>5.94</v>
      </c>
      <c r="Q48" s="100">
        <v>5.94</v>
      </c>
      <c r="R48" s="100">
        <v>5.94</v>
      </c>
      <c r="S48" s="107">
        <v>5.94</v>
      </c>
      <c r="T48" s="100">
        <v>5.94</v>
      </c>
      <c r="U48" s="100">
        <v>5.94</v>
      </c>
      <c r="V48" s="100">
        <v>5.94</v>
      </c>
      <c r="W48" s="32"/>
    </row>
    <row r="49" spans="1:23" x14ac:dyDescent="0.2">
      <c r="A49" s="115" t="s">
        <v>84</v>
      </c>
      <c r="B49" s="104">
        <v>0.16500000000000001</v>
      </c>
      <c r="C49" s="105">
        <v>0.33</v>
      </c>
      <c r="D49" s="104">
        <v>0.495</v>
      </c>
      <c r="E49" s="104">
        <v>0.66</v>
      </c>
      <c r="F49" s="104">
        <v>0.82499999999999996</v>
      </c>
      <c r="G49" s="104">
        <v>0.99</v>
      </c>
      <c r="H49" s="104">
        <v>1.155</v>
      </c>
      <c r="I49" s="104">
        <v>1.32</v>
      </c>
      <c r="J49" s="104">
        <v>1.4850000000000001</v>
      </c>
      <c r="K49" s="104">
        <v>1.65</v>
      </c>
      <c r="L49" s="104">
        <v>1.8149999999999999</v>
      </c>
      <c r="M49" s="108">
        <v>1.98</v>
      </c>
      <c r="N49" s="104">
        <v>1.98</v>
      </c>
      <c r="O49" s="104">
        <v>1.98</v>
      </c>
      <c r="P49" s="104">
        <v>1.98</v>
      </c>
      <c r="Q49" s="104">
        <v>1.98</v>
      </c>
      <c r="R49" s="104">
        <v>1.98</v>
      </c>
      <c r="S49" s="108">
        <v>1.98</v>
      </c>
      <c r="T49" s="104">
        <v>1.98</v>
      </c>
      <c r="U49" s="104">
        <v>1.98</v>
      </c>
      <c r="V49" s="104">
        <v>1.98</v>
      </c>
      <c r="W49" s="32"/>
    </row>
    <row r="50" spans="1:23" x14ac:dyDescent="0.2">
      <c r="A50" s="119" t="s">
        <v>85</v>
      </c>
      <c r="B50" s="116">
        <f>SUM(B40:B49)</f>
        <v>16.5</v>
      </c>
      <c r="C50" s="117">
        <f>SUM(C40:C49)</f>
        <v>33</v>
      </c>
      <c r="D50" s="117">
        <f t="shared" ref="D50:U50" si="4">SUM(D40:D49)</f>
        <v>49.5</v>
      </c>
      <c r="E50" s="117">
        <f t="shared" si="4"/>
        <v>66</v>
      </c>
      <c r="F50" s="117">
        <f t="shared" si="4"/>
        <v>82.5</v>
      </c>
      <c r="G50" s="117">
        <f t="shared" si="4"/>
        <v>99</v>
      </c>
      <c r="H50" s="117">
        <f t="shared" si="4"/>
        <v>115.5</v>
      </c>
      <c r="I50" s="117">
        <f t="shared" si="4"/>
        <v>132</v>
      </c>
      <c r="J50" s="117">
        <f t="shared" si="4"/>
        <v>148.5</v>
      </c>
      <c r="K50" s="117">
        <f t="shared" si="4"/>
        <v>165</v>
      </c>
      <c r="L50" s="117">
        <f t="shared" si="4"/>
        <v>181.5</v>
      </c>
      <c r="M50" s="118">
        <f t="shared" si="4"/>
        <v>197.99600000000001</v>
      </c>
      <c r="N50" s="117">
        <f t="shared" si="4"/>
        <v>197.99600000000001</v>
      </c>
      <c r="O50" s="117">
        <f t="shared" si="4"/>
        <v>197.99600000000001</v>
      </c>
      <c r="P50" s="117">
        <f t="shared" si="4"/>
        <v>197.99600000000001</v>
      </c>
      <c r="Q50" s="117">
        <f t="shared" si="4"/>
        <v>197.99600000000001</v>
      </c>
      <c r="R50" s="117">
        <f t="shared" si="4"/>
        <v>197.99600000000001</v>
      </c>
      <c r="S50" s="118">
        <f t="shared" si="4"/>
        <v>197.99600000000001</v>
      </c>
      <c r="T50" s="117">
        <f t="shared" si="4"/>
        <v>197.99600000000001</v>
      </c>
      <c r="U50" s="117">
        <f t="shared" si="4"/>
        <v>197.99600000000001</v>
      </c>
      <c r="V50" s="117">
        <f>SUM(V40:V49)</f>
        <v>197.99600000000001</v>
      </c>
      <c r="W50" s="32"/>
    </row>
    <row r="51" spans="1:23" x14ac:dyDescent="0.2">
      <c r="A51" s="43" t="s">
        <v>54</v>
      </c>
      <c r="B51" s="18">
        <v>3.5</v>
      </c>
      <c r="C51" s="64">
        <v>7</v>
      </c>
      <c r="D51" s="18">
        <v>10.5</v>
      </c>
      <c r="E51" s="18">
        <v>14</v>
      </c>
      <c r="F51" s="18">
        <v>17.5</v>
      </c>
      <c r="G51" s="18">
        <v>21</v>
      </c>
      <c r="H51" s="18">
        <v>24.5</v>
      </c>
      <c r="I51" s="49">
        <v>28</v>
      </c>
      <c r="J51" s="18">
        <v>31.5</v>
      </c>
      <c r="K51" s="18">
        <v>35</v>
      </c>
      <c r="L51" s="18">
        <v>38.5</v>
      </c>
      <c r="M51" s="55">
        <v>42</v>
      </c>
      <c r="N51" s="18">
        <v>42</v>
      </c>
      <c r="O51" s="18">
        <v>42</v>
      </c>
      <c r="P51" s="18">
        <v>42</v>
      </c>
      <c r="Q51" s="18">
        <v>42</v>
      </c>
      <c r="R51" s="18">
        <v>42</v>
      </c>
      <c r="S51" s="55">
        <v>42</v>
      </c>
      <c r="T51" s="18">
        <v>42</v>
      </c>
      <c r="U51" s="18">
        <v>42</v>
      </c>
      <c r="V51" s="18">
        <v>42</v>
      </c>
    </row>
    <row r="52" spans="1:23" x14ac:dyDescent="0.2">
      <c r="A52" s="43" t="s">
        <v>79</v>
      </c>
      <c r="B52" s="58">
        <v>15</v>
      </c>
      <c r="C52" s="58">
        <v>15</v>
      </c>
      <c r="D52" s="3">
        <v>15</v>
      </c>
      <c r="E52" s="3">
        <v>15</v>
      </c>
      <c r="F52" s="3">
        <v>15</v>
      </c>
      <c r="G52" s="3">
        <v>15</v>
      </c>
      <c r="H52" s="3">
        <v>15</v>
      </c>
      <c r="I52" s="46">
        <v>15</v>
      </c>
      <c r="J52" s="3">
        <v>15</v>
      </c>
      <c r="K52" s="3">
        <v>15</v>
      </c>
      <c r="L52" s="3">
        <v>15</v>
      </c>
      <c r="M52" s="68">
        <v>15</v>
      </c>
      <c r="N52" s="3">
        <v>15</v>
      </c>
      <c r="O52" s="3">
        <v>15</v>
      </c>
      <c r="P52" s="3">
        <v>15</v>
      </c>
      <c r="Q52" s="3">
        <v>15</v>
      </c>
      <c r="R52" s="3">
        <v>15</v>
      </c>
      <c r="S52" s="68">
        <v>15</v>
      </c>
      <c r="T52" s="3">
        <v>15</v>
      </c>
      <c r="U52" s="3">
        <v>15</v>
      </c>
      <c r="V52" s="3">
        <v>15</v>
      </c>
    </row>
    <row r="53" spans="1:23" x14ac:dyDescent="0.2">
      <c r="A53" s="43" t="s">
        <v>55</v>
      </c>
      <c r="B53" s="5">
        <v>6.75</v>
      </c>
      <c r="C53" s="58">
        <v>13.5</v>
      </c>
      <c r="D53" s="5">
        <v>20.25</v>
      </c>
      <c r="E53" s="5">
        <v>27</v>
      </c>
      <c r="F53" s="5">
        <v>33.75</v>
      </c>
      <c r="G53" s="5">
        <v>40.5</v>
      </c>
      <c r="H53" s="5">
        <v>47.25</v>
      </c>
      <c r="I53" s="47">
        <v>54</v>
      </c>
      <c r="J53" s="5">
        <v>60.75</v>
      </c>
      <c r="K53" s="5">
        <v>67.5</v>
      </c>
      <c r="L53" s="5">
        <v>74.25</v>
      </c>
      <c r="M53" s="53">
        <v>74.25</v>
      </c>
      <c r="N53" s="5">
        <v>74.25</v>
      </c>
      <c r="O53" s="5">
        <v>74.25</v>
      </c>
      <c r="P53" s="5">
        <v>74.25</v>
      </c>
      <c r="Q53" s="5">
        <v>74.25</v>
      </c>
      <c r="R53" s="5">
        <v>74.25</v>
      </c>
      <c r="S53" s="53">
        <v>74.25</v>
      </c>
      <c r="T53" s="5">
        <v>74.25</v>
      </c>
      <c r="U53" s="5">
        <v>74.25</v>
      </c>
      <c r="V53" s="5">
        <v>74.25</v>
      </c>
    </row>
    <row r="54" spans="1:23" x14ac:dyDescent="0.2">
      <c r="A54" s="43" t="s">
        <v>56</v>
      </c>
      <c r="B54" s="5">
        <v>78</v>
      </c>
      <c r="C54" s="58">
        <v>78</v>
      </c>
      <c r="D54" s="5">
        <v>78</v>
      </c>
      <c r="E54" s="5">
        <v>78</v>
      </c>
      <c r="F54" s="5">
        <v>78</v>
      </c>
      <c r="G54" s="5">
        <v>78</v>
      </c>
      <c r="H54" s="5">
        <v>78</v>
      </c>
      <c r="I54" s="47">
        <v>78</v>
      </c>
      <c r="J54" s="5">
        <v>78</v>
      </c>
      <c r="K54" s="5">
        <v>78</v>
      </c>
      <c r="L54" s="5">
        <v>78</v>
      </c>
      <c r="M54" s="53">
        <v>78</v>
      </c>
      <c r="N54" s="5">
        <v>78</v>
      </c>
      <c r="O54" s="5">
        <v>78</v>
      </c>
      <c r="P54" s="5">
        <v>78</v>
      </c>
      <c r="Q54" s="5">
        <v>78</v>
      </c>
      <c r="R54" s="5">
        <v>78</v>
      </c>
      <c r="S54" s="53">
        <v>78</v>
      </c>
      <c r="T54" s="5">
        <v>78</v>
      </c>
      <c r="U54" s="5">
        <v>78</v>
      </c>
      <c r="V54" s="5">
        <v>78</v>
      </c>
    </row>
    <row r="55" spans="1:23" ht="12.75" thickBot="1" x14ac:dyDescent="0.25">
      <c r="A55" s="92" t="s">
        <v>57</v>
      </c>
      <c r="B55" s="7">
        <v>10</v>
      </c>
      <c r="C55" s="59">
        <v>20</v>
      </c>
      <c r="D55" s="7">
        <v>30</v>
      </c>
      <c r="E55" s="7">
        <v>40</v>
      </c>
      <c r="F55" s="7">
        <v>50</v>
      </c>
      <c r="G55" s="7">
        <v>60</v>
      </c>
      <c r="H55" s="7">
        <v>70</v>
      </c>
      <c r="I55" s="90">
        <v>80</v>
      </c>
      <c r="J55" s="7">
        <v>90</v>
      </c>
      <c r="K55" s="7">
        <v>100</v>
      </c>
      <c r="L55" s="7">
        <v>110</v>
      </c>
      <c r="M55" s="91">
        <v>120</v>
      </c>
      <c r="N55" s="7">
        <v>120</v>
      </c>
      <c r="O55" s="7">
        <v>120</v>
      </c>
      <c r="P55" s="7">
        <v>120</v>
      </c>
      <c r="Q55" s="7">
        <v>120</v>
      </c>
      <c r="R55" s="7">
        <v>120</v>
      </c>
      <c r="S55" s="91">
        <v>120</v>
      </c>
      <c r="T55" s="7">
        <v>120</v>
      </c>
      <c r="U55" s="7">
        <v>120</v>
      </c>
      <c r="V55" s="7">
        <v>120</v>
      </c>
    </row>
    <row r="56" spans="1:23" ht="12.75" thickBot="1" x14ac:dyDescent="0.25">
      <c r="A56" s="84" t="s">
        <v>75</v>
      </c>
      <c r="B56" s="11">
        <f>SUM(B50:B55)</f>
        <v>129.75</v>
      </c>
      <c r="C56" s="11">
        <f>SUM(C50:C55)</f>
        <v>166.5</v>
      </c>
      <c r="D56" s="11">
        <f t="shared" ref="D56:G56" si="5">SUM(D50:D55)</f>
        <v>203.25</v>
      </c>
      <c r="E56" s="11">
        <f t="shared" si="5"/>
        <v>240</v>
      </c>
      <c r="F56" s="11">
        <f t="shared" si="5"/>
        <v>276.75</v>
      </c>
      <c r="G56" s="11">
        <f t="shared" si="5"/>
        <v>313.5</v>
      </c>
      <c r="H56" s="11">
        <f>SUM(H32:H38,H50,H51:H55)</f>
        <v>367.5</v>
      </c>
      <c r="I56" s="11">
        <f t="shared" ref="I56:V56" si="6">SUM(I32:I38,I50,I51:I55)</f>
        <v>404.25</v>
      </c>
      <c r="J56" s="11">
        <f t="shared" si="6"/>
        <v>441</v>
      </c>
      <c r="K56" s="11">
        <f t="shared" si="6"/>
        <v>477.75</v>
      </c>
      <c r="L56" s="11">
        <f t="shared" si="6"/>
        <v>514.5</v>
      </c>
      <c r="M56" s="29">
        <f t="shared" si="6"/>
        <v>544.49599999999998</v>
      </c>
      <c r="N56" s="11">
        <f t="shared" si="6"/>
        <v>544.49599999999998</v>
      </c>
      <c r="O56" s="11">
        <f t="shared" si="6"/>
        <v>544.49599999999998</v>
      </c>
      <c r="P56" s="11">
        <f t="shared" si="6"/>
        <v>544.49599999999998</v>
      </c>
      <c r="Q56" s="11">
        <f t="shared" si="6"/>
        <v>544.49599999999998</v>
      </c>
      <c r="R56" s="11">
        <f t="shared" si="6"/>
        <v>544.49599999999998</v>
      </c>
      <c r="S56" s="29">
        <f t="shared" si="6"/>
        <v>544.49599999999998</v>
      </c>
      <c r="T56" s="11">
        <f t="shared" si="6"/>
        <v>544.49599999999998</v>
      </c>
      <c r="U56" s="11">
        <f t="shared" si="6"/>
        <v>544.49599999999998</v>
      </c>
      <c r="V56" s="11">
        <f t="shared" si="6"/>
        <v>544.49599999999998</v>
      </c>
    </row>
    <row r="57" spans="1:23" ht="12.75" thickBot="1" x14ac:dyDescent="0.25">
      <c r="A57" s="78" t="s">
        <v>51</v>
      </c>
      <c r="B57" s="11">
        <v>5</v>
      </c>
      <c r="C57" s="11">
        <v>10</v>
      </c>
      <c r="D57" s="11">
        <v>15</v>
      </c>
      <c r="E57" s="11">
        <v>20</v>
      </c>
      <c r="F57" s="11">
        <v>25</v>
      </c>
      <c r="G57" s="11">
        <v>30</v>
      </c>
      <c r="H57" s="11">
        <v>35</v>
      </c>
      <c r="I57" s="11">
        <v>40</v>
      </c>
      <c r="J57" s="11">
        <v>45</v>
      </c>
      <c r="K57" s="11">
        <v>50</v>
      </c>
      <c r="L57" s="11">
        <v>55</v>
      </c>
      <c r="M57" s="29">
        <v>60</v>
      </c>
      <c r="N57" s="11">
        <v>65</v>
      </c>
      <c r="O57" s="11">
        <v>70</v>
      </c>
      <c r="P57" s="11">
        <v>75</v>
      </c>
      <c r="Q57" s="11">
        <v>80</v>
      </c>
      <c r="R57" s="11">
        <v>85</v>
      </c>
      <c r="S57" s="29">
        <v>90</v>
      </c>
      <c r="T57" s="11">
        <v>95</v>
      </c>
      <c r="U57" s="11">
        <v>100</v>
      </c>
      <c r="V57" s="11">
        <v>100</v>
      </c>
    </row>
    <row r="58" spans="1:23" ht="12.75" thickBot="1" x14ac:dyDescent="0.25">
      <c r="A58" s="78" t="s">
        <v>52</v>
      </c>
      <c r="B58" s="11">
        <v>10</v>
      </c>
      <c r="C58" s="11">
        <v>20</v>
      </c>
      <c r="D58" s="11">
        <v>30</v>
      </c>
      <c r="E58" s="11">
        <v>40</v>
      </c>
      <c r="F58" s="11">
        <v>50</v>
      </c>
      <c r="G58" s="11">
        <v>60</v>
      </c>
      <c r="H58" s="11">
        <v>70</v>
      </c>
      <c r="I58" s="11">
        <v>80</v>
      </c>
      <c r="J58" s="11">
        <v>90</v>
      </c>
      <c r="K58" s="11">
        <v>100</v>
      </c>
      <c r="L58" s="11">
        <v>110</v>
      </c>
      <c r="M58" s="29">
        <v>120</v>
      </c>
      <c r="N58" s="11">
        <v>120</v>
      </c>
      <c r="O58" s="11">
        <v>120</v>
      </c>
      <c r="P58" s="11">
        <v>120</v>
      </c>
      <c r="Q58" s="11">
        <v>120</v>
      </c>
      <c r="R58" s="11">
        <v>120</v>
      </c>
      <c r="S58" s="29">
        <v>120</v>
      </c>
      <c r="T58" s="11">
        <v>120</v>
      </c>
      <c r="U58" s="11">
        <v>120</v>
      </c>
      <c r="V58" s="11">
        <v>120</v>
      </c>
    </row>
    <row r="59" spans="1:23" ht="12.75" thickBot="1" x14ac:dyDescent="0.25">
      <c r="A59" s="78" t="s">
        <v>53</v>
      </c>
      <c r="B59" s="11">
        <v>5</v>
      </c>
      <c r="C59" s="11">
        <v>10</v>
      </c>
      <c r="D59" s="11">
        <v>15</v>
      </c>
      <c r="E59" s="11">
        <v>20</v>
      </c>
      <c r="F59" s="11">
        <v>25</v>
      </c>
      <c r="G59" s="11">
        <v>30</v>
      </c>
      <c r="H59" s="11">
        <v>35</v>
      </c>
      <c r="I59" s="11">
        <v>40</v>
      </c>
      <c r="J59" s="11">
        <v>45</v>
      </c>
      <c r="K59" s="11">
        <v>50</v>
      </c>
      <c r="L59" s="11">
        <v>55</v>
      </c>
      <c r="M59" s="29">
        <v>60</v>
      </c>
      <c r="N59" s="11">
        <v>60</v>
      </c>
      <c r="O59" s="11">
        <v>60</v>
      </c>
      <c r="P59" s="11">
        <v>60</v>
      </c>
      <c r="Q59" s="11">
        <v>60</v>
      </c>
      <c r="R59" s="11">
        <v>60</v>
      </c>
      <c r="S59" s="29">
        <v>60</v>
      </c>
      <c r="T59" s="11">
        <v>60</v>
      </c>
      <c r="U59" s="11">
        <v>60</v>
      </c>
      <c r="V59" s="11">
        <v>60</v>
      </c>
    </row>
    <row r="60" spans="1:23" ht="12.75" thickBot="1" x14ac:dyDescent="0.25">
      <c r="A60" s="109" t="s">
        <v>48</v>
      </c>
      <c r="B60" s="110">
        <v>10</v>
      </c>
      <c r="C60" s="110">
        <v>20</v>
      </c>
      <c r="D60" s="110">
        <v>30</v>
      </c>
      <c r="E60" s="110">
        <v>40</v>
      </c>
      <c r="F60" s="110">
        <v>50</v>
      </c>
      <c r="G60" s="110">
        <v>60</v>
      </c>
      <c r="H60" s="110">
        <v>70</v>
      </c>
      <c r="I60" s="110">
        <v>80</v>
      </c>
      <c r="J60" s="110">
        <v>90</v>
      </c>
      <c r="K60" s="110">
        <v>100</v>
      </c>
      <c r="L60" s="110">
        <v>110</v>
      </c>
      <c r="M60" s="111">
        <v>120</v>
      </c>
      <c r="N60" s="112">
        <v>130</v>
      </c>
      <c r="O60" s="112">
        <v>140</v>
      </c>
      <c r="P60" s="112">
        <v>150</v>
      </c>
      <c r="Q60" s="112">
        <v>160</v>
      </c>
      <c r="R60" s="112">
        <v>170</v>
      </c>
      <c r="S60" s="111">
        <v>180</v>
      </c>
      <c r="T60" s="112">
        <v>190</v>
      </c>
      <c r="U60" s="112">
        <v>200</v>
      </c>
      <c r="V60" s="112">
        <v>210</v>
      </c>
    </row>
    <row r="61" spans="1:23" ht="12.75" thickBot="1" x14ac:dyDescent="0.25">
      <c r="A61" s="85" t="s">
        <v>76</v>
      </c>
      <c r="B61" s="38">
        <f>SUM(B4:B7,B19:B21,B56:B60)</f>
        <v>1078.33</v>
      </c>
      <c r="C61" s="38">
        <f t="shared" ref="C61:G61" si="7">SUM(C4:C7,C19:C21,C56:C60)</f>
        <v>1196.21</v>
      </c>
      <c r="D61" s="38">
        <f t="shared" si="7"/>
        <v>1314.09</v>
      </c>
      <c r="E61" s="38">
        <f t="shared" si="7"/>
        <v>1645.12</v>
      </c>
      <c r="F61" s="38">
        <f t="shared" si="7"/>
        <v>1976.15</v>
      </c>
      <c r="G61" s="38">
        <f t="shared" si="7"/>
        <v>2307.1799999999998</v>
      </c>
      <c r="H61" s="38">
        <f>SUM(H4:H7,H19:H21,H30,H56:H60)</f>
        <v>2717.56</v>
      </c>
      <c r="I61" s="38">
        <f t="shared" ref="I61:V61" si="8">SUM(I4:I7,I19:I21,I30,I56:I60)</f>
        <v>3048.5899999999997</v>
      </c>
      <c r="J61" s="38">
        <f t="shared" si="8"/>
        <v>3379.62</v>
      </c>
      <c r="K61" s="38">
        <f t="shared" si="8"/>
        <v>3710.65</v>
      </c>
      <c r="L61" s="38">
        <f t="shared" si="8"/>
        <v>4041.68</v>
      </c>
      <c r="M61" s="38">
        <f t="shared" si="8"/>
        <v>4365.8959999999997</v>
      </c>
      <c r="N61" s="38">
        <f t="shared" si="8"/>
        <v>4404.8959999999997</v>
      </c>
      <c r="O61" s="38">
        <f t="shared" si="8"/>
        <v>4443.8959999999997</v>
      </c>
      <c r="P61" s="38">
        <f t="shared" si="8"/>
        <v>4482.8959999999997</v>
      </c>
      <c r="Q61" s="38">
        <f t="shared" si="8"/>
        <v>4726.9959999999992</v>
      </c>
      <c r="R61" s="38">
        <f t="shared" si="8"/>
        <v>4971.0959999999995</v>
      </c>
      <c r="S61" s="38">
        <f t="shared" si="8"/>
        <v>5215.1960000000008</v>
      </c>
      <c r="T61" s="38">
        <f t="shared" si="8"/>
        <v>5459.2960000000003</v>
      </c>
      <c r="U61" s="38">
        <f t="shared" si="8"/>
        <v>5703.3959999999997</v>
      </c>
      <c r="V61" s="38">
        <f t="shared" si="8"/>
        <v>5942.4960000000001</v>
      </c>
    </row>
    <row r="62" spans="1:23" ht="12.75" thickBot="1" x14ac:dyDescent="0.25">
      <c r="A62" s="86" t="s">
        <v>36</v>
      </c>
      <c r="B62" s="2">
        <v>0</v>
      </c>
      <c r="C62" s="57">
        <v>0</v>
      </c>
      <c r="D62" s="2">
        <v>0</v>
      </c>
      <c r="E62" s="2">
        <v>0</v>
      </c>
      <c r="F62" s="2">
        <v>0</v>
      </c>
      <c r="G62" s="2">
        <v>0</v>
      </c>
      <c r="H62" s="2">
        <v>318.85000000000002</v>
      </c>
      <c r="I62" s="2">
        <v>364.4</v>
      </c>
      <c r="J62" s="2">
        <v>409.95</v>
      </c>
      <c r="K62" s="2">
        <v>455.5</v>
      </c>
      <c r="L62" s="2">
        <v>501.05</v>
      </c>
      <c r="M62" s="23">
        <v>546.6</v>
      </c>
      <c r="N62" s="22">
        <v>546.6</v>
      </c>
      <c r="O62" s="22">
        <v>546.6</v>
      </c>
      <c r="P62" s="22">
        <v>546.6</v>
      </c>
      <c r="Q62" s="22">
        <v>546.6</v>
      </c>
      <c r="R62" s="22">
        <v>546.6</v>
      </c>
      <c r="S62" s="23">
        <v>546.6</v>
      </c>
      <c r="T62" s="22">
        <v>546.6</v>
      </c>
      <c r="U62" s="22">
        <v>546.6</v>
      </c>
      <c r="V62" s="2">
        <v>546.6</v>
      </c>
    </row>
    <row r="63" spans="1:23" ht="12.75" thickBot="1" x14ac:dyDescent="0.25">
      <c r="A63" s="85" t="s">
        <v>78</v>
      </c>
      <c r="B63" s="38">
        <f>SUM(B61:B62)</f>
        <v>1078.33</v>
      </c>
      <c r="C63" s="38">
        <f t="shared" ref="C63:V63" si="9">SUM(C61:C62)</f>
        <v>1196.21</v>
      </c>
      <c r="D63" s="38">
        <f t="shared" si="9"/>
        <v>1314.09</v>
      </c>
      <c r="E63" s="38">
        <f t="shared" si="9"/>
        <v>1645.12</v>
      </c>
      <c r="F63" s="38">
        <f t="shared" si="9"/>
        <v>1976.15</v>
      </c>
      <c r="G63" s="38">
        <f t="shared" si="9"/>
        <v>2307.1799999999998</v>
      </c>
      <c r="H63" s="38">
        <f t="shared" si="9"/>
        <v>3036.41</v>
      </c>
      <c r="I63" s="38">
        <f t="shared" si="9"/>
        <v>3412.99</v>
      </c>
      <c r="J63" s="38">
        <f t="shared" si="9"/>
        <v>3789.5699999999997</v>
      </c>
      <c r="K63" s="38">
        <f t="shared" si="9"/>
        <v>4166.1499999999996</v>
      </c>
      <c r="L63" s="38">
        <f t="shared" si="9"/>
        <v>4542.7299999999996</v>
      </c>
      <c r="M63" s="39">
        <f t="shared" si="9"/>
        <v>4912.4960000000001</v>
      </c>
      <c r="N63" s="39">
        <f t="shared" si="9"/>
        <v>4951.4960000000001</v>
      </c>
      <c r="O63" s="39">
        <f t="shared" si="9"/>
        <v>4990.4960000000001</v>
      </c>
      <c r="P63" s="39">
        <f t="shared" si="9"/>
        <v>5029.4960000000001</v>
      </c>
      <c r="Q63" s="39">
        <f t="shared" si="9"/>
        <v>5273.5959999999995</v>
      </c>
      <c r="R63" s="39">
        <f t="shared" si="9"/>
        <v>5517.6959999999999</v>
      </c>
      <c r="S63" s="39">
        <f t="shared" si="9"/>
        <v>5761.7960000000012</v>
      </c>
      <c r="T63" s="39">
        <f t="shared" si="9"/>
        <v>6005.8960000000006</v>
      </c>
      <c r="U63" s="39">
        <f t="shared" si="9"/>
        <v>6249.9960000000001</v>
      </c>
      <c r="V63" s="38">
        <f t="shared" si="9"/>
        <v>6489.0960000000005</v>
      </c>
    </row>
    <row r="64" spans="1:23" x14ac:dyDescent="0.2">
      <c r="A64" s="17"/>
      <c r="B64" s="20"/>
      <c r="C64" s="65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</row>
    <row r="65" spans="1:4" x14ac:dyDescent="0.2">
      <c r="A65" s="19" t="s">
        <v>49</v>
      </c>
      <c r="B65" s="19"/>
      <c r="C65" s="66"/>
      <c r="D65" s="19"/>
    </row>
  </sheetData>
  <phoneticPr fontId="1" type="noConversion"/>
  <pageMargins left="0.25" right="0.25" top="0" bottom="0" header="0" footer="0"/>
  <pageSetup paperSize="5" scale="66" orientation="landscape" horizontalDpi="4294967295" verticalDpi="4294967295" r:id="rId1"/>
  <headerFooter alignWithMargins="0">
    <oddHeader xml:space="preserve">&amp;R
</oddHeader>
    <oddFooter>&amp;L&amp;D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W64"/>
  <sheetViews>
    <sheetView tabSelected="1" zoomScale="90" zoomScaleNormal="90" workbookViewId="0">
      <pane ySplit="3" topLeftCell="A4" activePane="bottomLeft" state="frozen"/>
      <selection pane="bottomLeft" activeCell="A66" sqref="A66"/>
    </sheetView>
  </sheetViews>
  <sheetFormatPr defaultColWidth="9.140625" defaultRowHeight="12" x14ac:dyDescent="0.2"/>
  <cols>
    <col min="1" max="1" width="36.5703125" style="1" customWidth="1"/>
    <col min="2" max="22" width="10.42578125" style="1" customWidth="1"/>
    <col min="23" max="16384" width="9.140625" style="1"/>
  </cols>
  <sheetData>
    <row r="1" spans="1:22" ht="12.75" customHeight="1" x14ac:dyDescent="0.2">
      <c r="A1" s="21" t="s">
        <v>0</v>
      </c>
      <c r="B1" s="14"/>
      <c r="C1" s="15"/>
      <c r="D1" s="15"/>
      <c r="E1" s="15"/>
      <c r="F1" s="15"/>
      <c r="G1" s="15"/>
      <c r="H1" s="15"/>
      <c r="I1" s="14"/>
      <c r="J1" s="16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14.25" customHeight="1" thickBot="1" x14ac:dyDescent="0.25">
      <c r="A2" s="70" t="s">
        <v>87</v>
      </c>
      <c r="B2" s="71"/>
      <c r="C2" s="71"/>
      <c r="D2" s="30"/>
      <c r="E2" s="30"/>
      <c r="F2" s="30"/>
      <c r="G2" s="30"/>
      <c r="H2" s="30"/>
      <c r="I2" s="17"/>
      <c r="J2" s="31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12.75" thickBot="1" x14ac:dyDescent="0.25">
      <c r="A3" s="73" t="s">
        <v>81</v>
      </c>
      <c r="B3" s="74" t="s">
        <v>2</v>
      </c>
      <c r="C3" s="74" t="s">
        <v>3</v>
      </c>
      <c r="D3" s="74" t="s">
        <v>4</v>
      </c>
      <c r="E3" s="74" t="s">
        <v>5</v>
      </c>
      <c r="F3" s="74" t="s">
        <v>6</v>
      </c>
      <c r="G3" s="74" t="s">
        <v>7</v>
      </c>
      <c r="H3" s="74" t="s">
        <v>8</v>
      </c>
      <c r="I3" s="74" t="s">
        <v>9</v>
      </c>
      <c r="J3" s="74" t="s">
        <v>10</v>
      </c>
      <c r="K3" s="74" t="s">
        <v>11</v>
      </c>
      <c r="L3" s="74" t="s">
        <v>12</v>
      </c>
      <c r="M3" s="76" t="s">
        <v>59</v>
      </c>
      <c r="N3" s="77" t="s">
        <v>60</v>
      </c>
      <c r="O3" s="77" t="s">
        <v>61</v>
      </c>
      <c r="P3" s="77" t="s">
        <v>62</v>
      </c>
      <c r="Q3" s="77" t="s">
        <v>63</v>
      </c>
      <c r="R3" s="77" t="s">
        <v>64</v>
      </c>
      <c r="S3" s="76" t="s">
        <v>65</v>
      </c>
      <c r="T3" s="77" t="s">
        <v>66</v>
      </c>
      <c r="U3" s="77" t="s">
        <v>67</v>
      </c>
      <c r="V3" s="74" t="s">
        <v>68</v>
      </c>
    </row>
    <row r="4" spans="1:22" ht="12.75" thickBot="1" x14ac:dyDescent="0.25">
      <c r="A4" s="78" t="s">
        <v>38</v>
      </c>
      <c r="B4" s="11">
        <v>710.7</v>
      </c>
      <c r="C4" s="11">
        <v>710.7</v>
      </c>
      <c r="D4" s="11">
        <v>710.7</v>
      </c>
      <c r="E4" s="11">
        <v>947.6</v>
      </c>
      <c r="F4" s="11">
        <v>1184.5</v>
      </c>
      <c r="G4" s="11">
        <v>1421.4</v>
      </c>
      <c r="H4" s="11">
        <v>1658.3</v>
      </c>
      <c r="I4" s="11">
        <v>1895.2</v>
      </c>
      <c r="J4" s="11">
        <v>2842.8</v>
      </c>
      <c r="K4" s="11">
        <v>2842.8</v>
      </c>
      <c r="L4" s="11">
        <v>2842.8</v>
      </c>
      <c r="M4" s="28">
        <v>2842.8</v>
      </c>
      <c r="N4" s="12">
        <v>2842.8</v>
      </c>
      <c r="O4" s="12">
        <v>2842.8</v>
      </c>
      <c r="P4" s="12">
        <v>2842.8</v>
      </c>
      <c r="Q4" s="12">
        <v>2842.8</v>
      </c>
      <c r="R4" s="12">
        <v>2842.8</v>
      </c>
      <c r="S4" s="28">
        <v>2842.8</v>
      </c>
      <c r="T4" s="12">
        <v>2842.8</v>
      </c>
      <c r="U4" s="12">
        <v>2842.8</v>
      </c>
      <c r="V4" s="11">
        <v>2842.8</v>
      </c>
    </row>
    <row r="5" spans="1:22" ht="12.75" thickBot="1" x14ac:dyDescent="0.25">
      <c r="A5" s="78" t="s">
        <v>58</v>
      </c>
      <c r="B5" s="11">
        <v>8.1</v>
      </c>
      <c r="C5" s="11">
        <v>8.1</v>
      </c>
      <c r="D5" s="11">
        <v>8.1</v>
      </c>
      <c r="E5" s="11">
        <v>10.8</v>
      </c>
      <c r="F5" s="11">
        <v>13.5</v>
      </c>
      <c r="G5" s="11">
        <v>16.2</v>
      </c>
      <c r="H5" s="11">
        <v>18.899999999999999</v>
      </c>
      <c r="I5" s="11">
        <v>21.6</v>
      </c>
      <c r="J5" s="11">
        <v>32.4</v>
      </c>
      <c r="K5" s="11">
        <v>32.4</v>
      </c>
      <c r="L5" s="11">
        <v>32.4</v>
      </c>
      <c r="M5" s="28">
        <v>32.4</v>
      </c>
      <c r="N5" s="12">
        <v>32.4</v>
      </c>
      <c r="O5" s="12">
        <v>32.4</v>
      </c>
      <c r="P5" s="12">
        <v>32.4</v>
      </c>
      <c r="Q5" s="12">
        <v>32.4</v>
      </c>
      <c r="R5" s="12">
        <v>32.4</v>
      </c>
      <c r="S5" s="28">
        <v>32.4</v>
      </c>
      <c r="T5" s="12">
        <v>32.4</v>
      </c>
      <c r="U5" s="12">
        <v>32.4</v>
      </c>
      <c r="V5" s="11">
        <v>32.4</v>
      </c>
    </row>
    <row r="6" spans="1:22" ht="12.75" thickBot="1" x14ac:dyDescent="0.25">
      <c r="A6" s="81" t="s">
        <v>69</v>
      </c>
      <c r="B6" s="35">
        <v>0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87">
        <v>0</v>
      </c>
      <c r="N6" s="35">
        <v>0</v>
      </c>
      <c r="O6" s="35">
        <v>0</v>
      </c>
      <c r="P6" s="35">
        <v>0</v>
      </c>
      <c r="Q6" s="37">
        <v>236.9</v>
      </c>
      <c r="R6" s="37">
        <v>473.8</v>
      </c>
      <c r="S6" s="36">
        <v>710.7</v>
      </c>
      <c r="T6" s="37">
        <v>947.6</v>
      </c>
      <c r="U6" s="37">
        <v>1184.5</v>
      </c>
      <c r="V6" s="35">
        <v>1421.4</v>
      </c>
    </row>
    <row r="7" spans="1:22" ht="12.75" thickBot="1" x14ac:dyDescent="0.25">
      <c r="A7" s="81" t="s">
        <v>70</v>
      </c>
      <c r="B7" s="11">
        <v>27.13</v>
      </c>
      <c r="C7" s="11">
        <v>54.26</v>
      </c>
      <c r="D7" s="11">
        <v>81.39</v>
      </c>
      <c r="E7" s="11">
        <v>108.52</v>
      </c>
      <c r="F7" s="11">
        <v>135.65</v>
      </c>
      <c r="G7" s="11">
        <v>162.78</v>
      </c>
      <c r="H7" s="11">
        <v>189.91</v>
      </c>
      <c r="I7" s="11">
        <v>217.04</v>
      </c>
      <c r="J7" s="11">
        <v>244.17</v>
      </c>
      <c r="K7" s="11">
        <v>271.3</v>
      </c>
      <c r="L7" s="11">
        <v>298.43</v>
      </c>
      <c r="M7" s="88">
        <v>325.56</v>
      </c>
      <c r="N7" s="89">
        <v>325.56</v>
      </c>
      <c r="O7" s="89">
        <v>325.56</v>
      </c>
      <c r="P7" s="89">
        <v>325.56</v>
      </c>
      <c r="Q7" s="89">
        <v>325.56</v>
      </c>
      <c r="R7" s="89">
        <v>325.56</v>
      </c>
      <c r="S7" s="88">
        <v>325.56</v>
      </c>
      <c r="T7" s="89">
        <v>325.56</v>
      </c>
      <c r="U7" s="89">
        <v>325.56</v>
      </c>
      <c r="V7" s="11">
        <v>325.56</v>
      </c>
    </row>
    <row r="8" spans="1:22" x14ac:dyDescent="0.2">
      <c r="A8" s="79" t="s">
        <v>37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24"/>
      <c r="N8" s="4"/>
      <c r="O8" s="4"/>
      <c r="P8" s="4"/>
      <c r="Q8" s="4"/>
      <c r="R8" s="4"/>
      <c r="S8" s="24"/>
      <c r="T8" s="4"/>
      <c r="U8" s="4"/>
      <c r="V8" s="3"/>
    </row>
    <row r="9" spans="1:22" x14ac:dyDescent="0.2">
      <c r="A9" s="79" t="s">
        <v>16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34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34">
        <v>0</v>
      </c>
      <c r="T9" s="5">
        <v>0</v>
      </c>
      <c r="U9" s="5">
        <v>0</v>
      </c>
      <c r="V9" s="5">
        <v>0</v>
      </c>
    </row>
    <row r="10" spans="1:22" x14ac:dyDescent="0.2">
      <c r="A10" s="79" t="s">
        <v>71</v>
      </c>
      <c r="B10" s="5">
        <v>5</v>
      </c>
      <c r="C10" s="5">
        <v>5</v>
      </c>
      <c r="D10" s="5">
        <v>5</v>
      </c>
      <c r="E10" s="5">
        <v>5</v>
      </c>
      <c r="F10" s="5">
        <v>5</v>
      </c>
      <c r="G10" s="5">
        <v>5</v>
      </c>
      <c r="H10" s="5">
        <v>5</v>
      </c>
      <c r="I10" s="5">
        <v>5</v>
      </c>
      <c r="J10" s="5">
        <v>5</v>
      </c>
      <c r="K10" s="5">
        <v>5</v>
      </c>
      <c r="L10" s="5">
        <v>5</v>
      </c>
      <c r="M10" s="34">
        <v>5</v>
      </c>
      <c r="N10" s="5">
        <v>5</v>
      </c>
      <c r="O10" s="5">
        <v>5</v>
      </c>
      <c r="P10" s="5">
        <v>5</v>
      </c>
      <c r="Q10" s="5">
        <v>5</v>
      </c>
      <c r="R10" s="5">
        <v>5</v>
      </c>
      <c r="S10" s="34">
        <v>5</v>
      </c>
      <c r="T10" s="5">
        <v>5</v>
      </c>
      <c r="U10" s="5">
        <v>5</v>
      </c>
      <c r="V10" s="5">
        <v>5</v>
      </c>
    </row>
    <row r="11" spans="1:22" x14ac:dyDescent="0.2">
      <c r="A11" s="79" t="s">
        <v>72</v>
      </c>
      <c r="B11" s="5">
        <v>5</v>
      </c>
      <c r="C11" s="5">
        <v>5</v>
      </c>
      <c r="D11" s="5">
        <v>5</v>
      </c>
      <c r="E11" s="5">
        <v>5</v>
      </c>
      <c r="F11" s="5">
        <v>5</v>
      </c>
      <c r="G11" s="5">
        <v>5</v>
      </c>
      <c r="H11" s="5">
        <v>5</v>
      </c>
      <c r="I11" s="5">
        <v>5</v>
      </c>
      <c r="J11" s="5">
        <v>5</v>
      </c>
      <c r="K11" s="5">
        <v>5</v>
      </c>
      <c r="L11" s="5">
        <v>5</v>
      </c>
      <c r="M11" s="34">
        <v>5</v>
      </c>
      <c r="N11" s="5">
        <v>5</v>
      </c>
      <c r="O11" s="5">
        <v>5</v>
      </c>
      <c r="P11" s="5">
        <v>5</v>
      </c>
      <c r="Q11" s="5">
        <v>5</v>
      </c>
      <c r="R11" s="5">
        <v>5</v>
      </c>
      <c r="S11" s="34">
        <v>5</v>
      </c>
      <c r="T11" s="5">
        <v>5</v>
      </c>
      <c r="U11" s="5">
        <v>5</v>
      </c>
      <c r="V11" s="5">
        <v>5</v>
      </c>
    </row>
    <row r="12" spans="1:22" x14ac:dyDescent="0.2">
      <c r="A12" s="79" t="s">
        <v>13</v>
      </c>
      <c r="B12" s="5">
        <v>10</v>
      </c>
      <c r="C12" s="5">
        <v>10</v>
      </c>
      <c r="D12" s="5">
        <v>10</v>
      </c>
      <c r="E12" s="5">
        <v>10</v>
      </c>
      <c r="F12" s="5">
        <v>10</v>
      </c>
      <c r="G12" s="5">
        <v>10</v>
      </c>
      <c r="H12" s="5">
        <v>10</v>
      </c>
      <c r="I12" s="5">
        <v>10</v>
      </c>
      <c r="J12" s="5">
        <v>10</v>
      </c>
      <c r="K12" s="5">
        <v>10</v>
      </c>
      <c r="L12" s="5">
        <v>10</v>
      </c>
      <c r="M12" s="34">
        <v>10</v>
      </c>
      <c r="N12" s="5">
        <v>10</v>
      </c>
      <c r="O12" s="5">
        <v>10</v>
      </c>
      <c r="P12" s="5">
        <v>10</v>
      </c>
      <c r="Q12" s="5">
        <v>10</v>
      </c>
      <c r="R12" s="5">
        <v>10</v>
      </c>
      <c r="S12" s="34">
        <v>10</v>
      </c>
      <c r="T12" s="5">
        <v>10</v>
      </c>
      <c r="U12" s="5">
        <v>10</v>
      </c>
      <c r="V12" s="5">
        <v>10</v>
      </c>
    </row>
    <row r="13" spans="1:22" x14ac:dyDescent="0.2">
      <c r="A13" s="79" t="s">
        <v>17</v>
      </c>
      <c r="B13" s="5">
        <f>10+5</f>
        <v>15</v>
      </c>
      <c r="C13" s="5">
        <f t="shared" ref="C13:V13" si="0">10+5</f>
        <v>15</v>
      </c>
      <c r="D13" s="5">
        <f t="shared" si="0"/>
        <v>15</v>
      </c>
      <c r="E13" s="5">
        <f t="shared" si="0"/>
        <v>15</v>
      </c>
      <c r="F13" s="5">
        <f t="shared" si="0"/>
        <v>15</v>
      </c>
      <c r="G13" s="5">
        <f t="shared" si="0"/>
        <v>15</v>
      </c>
      <c r="H13" s="5">
        <f t="shared" si="0"/>
        <v>15</v>
      </c>
      <c r="I13" s="5">
        <f t="shared" si="0"/>
        <v>15</v>
      </c>
      <c r="J13" s="5">
        <f t="shared" si="0"/>
        <v>15</v>
      </c>
      <c r="K13" s="5">
        <f t="shared" si="0"/>
        <v>15</v>
      </c>
      <c r="L13" s="5">
        <f t="shared" si="0"/>
        <v>15</v>
      </c>
      <c r="M13" s="25">
        <f t="shared" si="0"/>
        <v>15</v>
      </c>
      <c r="N13" s="6">
        <f t="shared" si="0"/>
        <v>15</v>
      </c>
      <c r="O13" s="6">
        <f t="shared" si="0"/>
        <v>15</v>
      </c>
      <c r="P13" s="6">
        <f t="shared" si="0"/>
        <v>15</v>
      </c>
      <c r="Q13" s="6">
        <f t="shared" si="0"/>
        <v>15</v>
      </c>
      <c r="R13" s="6">
        <f t="shared" si="0"/>
        <v>15</v>
      </c>
      <c r="S13" s="25">
        <f t="shared" si="0"/>
        <v>15</v>
      </c>
      <c r="T13" s="6">
        <f t="shared" si="0"/>
        <v>15</v>
      </c>
      <c r="U13" s="6">
        <f t="shared" si="0"/>
        <v>15</v>
      </c>
      <c r="V13" s="5">
        <f t="shared" si="0"/>
        <v>15</v>
      </c>
    </row>
    <row r="14" spans="1:22" x14ac:dyDescent="0.2">
      <c r="A14" s="79" t="s">
        <v>18</v>
      </c>
      <c r="B14" s="5">
        <v>10</v>
      </c>
      <c r="C14" s="5">
        <v>10</v>
      </c>
      <c r="D14" s="5">
        <v>10</v>
      </c>
      <c r="E14" s="5">
        <v>10</v>
      </c>
      <c r="F14" s="5">
        <v>10</v>
      </c>
      <c r="G14" s="5">
        <v>10</v>
      </c>
      <c r="H14" s="5">
        <v>10</v>
      </c>
      <c r="I14" s="5">
        <v>10</v>
      </c>
      <c r="J14" s="5">
        <v>10</v>
      </c>
      <c r="K14" s="5">
        <v>10</v>
      </c>
      <c r="L14" s="5">
        <v>10</v>
      </c>
      <c r="M14" s="25">
        <v>10</v>
      </c>
      <c r="N14" s="6">
        <v>10</v>
      </c>
      <c r="O14" s="6">
        <v>10</v>
      </c>
      <c r="P14" s="6">
        <v>10</v>
      </c>
      <c r="Q14" s="6">
        <v>10</v>
      </c>
      <c r="R14" s="6">
        <v>10</v>
      </c>
      <c r="S14" s="25">
        <v>10</v>
      </c>
      <c r="T14" s="6">
        <v>10</v>
      </c>
      <c r="U14" s="6">
        <v>10</v>
      </c>
      <c r="V14" s="5">
        <v>10</v>
      </c>
    </row>
    <row r="15" spans="1:22" x14ac:dyDescent="0.2">
      <c r="A15" s="79" t="s">
        <v>14</v>
      </c>
      <c r="B15" s="5">
        <v>25</v>
      </c>
      <c r="C15" s="5">
        <v>25</v>
      </c>
      <c r="D15" s="5">
        <v>25</v>
      </c>
      <c r="E15" s="5">
        <v>25</v>
      </c>
      <c r="F15" s="5">
        <v>25</v>
      </c>
      <c r="G15" s="5">
        <v>25</v>
      </c>
      <c r="H15" s="5">
        <v>25</v>
      </c>
      <c r="I15" s="5">
        <v>25</v>
      </c>
      <c r="J15" s="5">
        <v>25</v>
      </c>
      <c r="K15" s="5">
        <v>25</v>
      </c>
      <c r="L15" s="5">
        <v>25</v>
      </c>
      <c r="M15" s="25">
        <v>25</v>
      </c>
      <c r="N15" s="6">
        <v>25</v>
      </c>
      <c r="O15" s="6">
        <v>25</v>
      </c>
      <c r="P15" s="6">
        <v>25</v>
      </c>
      <c r="Q15" s="6">
        <v>25</v>
      </c>
      <c r="R15" s="6">
        <v>25</v>
      </c>
      <c r="S15" s="25">
        <v>25</v>
      </c>
      <c r="T15" s="6">
        <v>25</v>
      </c>
      <c r="U15" s="6">
        <v>25</v>
      </c>
      <c r="V15" s="5">
        <v>25</v>
      </c>
    </row>
    <row r="16" spans="1:22" x14ac:dyDescent="0.2">
      <c r="A16" s="79" t="s">
        <v>19</v>
      </c>
      <c r="B16" s="5">
        <v>15</v>
      </c>
      <c r="C16" s="5">
        <v>15</v>
      </c>
      <c r="D16" s="5">
        <v>15</v>
      </c>
      <c r="E16" s="5">
        <v>15</v>
      </c>
      <c r="F16" s="5">
        <v>15</v>
      </c>
      <c r="G16" s="5">
        <v>15</v>
      </c>
      <c r="H16" s="5">
        <v>15</v>
      </c>
      <c r="I16" s="5">
        <v>15</v>
      </c>
      <c r="J16" s="5">
        <v>15</v>
      </c>
      <c r="K16" s="5">
        <v>15</v>
      </c>
      <c r="L16" s="5">
        <v>15</v>
      </c>
      <c r="M16" s="25">
        <v>15</v>
      </c>
      <c r="N16" s="6">
        <v>15</v>
      </c>
      <c r="O16" s="6">
        <v>15</v>
      </c>
      <c r="P16" s="6">
        <v>15</v>
      </c>
      <c r="Q16" s="6">
        <v>15</v>
      </c>
      <c r="R16" s="6">
        <v>15</v>
      </c>
      <c r="S16" s="25">
        <v>15</v>
      </c>
      <c r="T16" s="6">
        <v>15</v>
      </c>
      <c r="U16" s="6">
        <v>15</v>
      </c>
      <c r="V16" s="5">
        <v>15</v>
      </c>
    </row>
    <row r="17" spans="1:22" x14ac:dyDescent="0.2">
      <c r="A17" s="79" t="s">
        <v>47</v>
      </c>
      <c r="B17" s="5">
        <v>85</v>
      </c>
      <c r="C17" s="5">
        <v>85</v>
      </c>
      <c r="D17" s="5">
        <v>85</v>
      </c>
      <c r="E17" s="5">
        <v>85</v>
      </c>
      <c r="F17" s="5">
        <v>85</v>
      </c>
      <c r="G17" s="5">
        <v>85</v>
      </c>
      <c r="H17" s="5">
        <v>85</v>
      </c>
      <c r="I17" s="5">
        <v>85</v>
      </c>
      <c r="J17" s="5">
        <v>85</v>
      </c>
      <c r="K17" s="5">
        <v>85</v>
      </c>
      <c r="L17" s="5">
        <v>85</v>
      </c>
      <c r="M17" s="25">
        <v>85</v>
      </c>
      <c r="N17" s="6">
        <v>85</v>
      </c>
      <c r="O17" s="6">
        <v>85</v>
      </c>
      <c r="P17" s="6">
        <v>85</v>
      </c>
      <c r="Q17" s="6">
        <v>85</v>
      </c>
      <c r="R17" s="6">
        <v>85</v>
      </c>
      <c r="S17" s="25">
        <v>85</v>
      </c>
      <c r="T17" s="6">
        <v>85</v>
      </c>
      <c r="U17" s="6">
        <v>85</v>
      </c>
      <c r="V17" s="5">
        <v>85</v>
      </c>
    </row>
    <row r="18" spans="1:22" ht="12.75" thickBot="1" x14ac:dyDescent="0.25">
      <c r="A18" s="80" t="s">
        <v>20</v>
      </c>
      <c r="B18" s="7">
        <v>10</v>
      </c>
      <c r="C18" s="7">
        <v>10</v>
      </c>
      <c r="D18" s="7">
        <v>10</v>
      </c>
      <c r="E18" s="7">
        <v>10</v>
      </c>
      <c r="F18" s="7">
        <v>10</v>
      </c>
      <c r="G18" s="7">
        <v>10</v>
      </c>
      <c r="H18" s="7">
        <v>10</v>
      </c>
      <c r="I18" s="7">
        <v>10</v>
      </c>
      <c r="J18" s="7">
        <v>10</v>
      </c>
      <c r="K18" s="7">
        <v>10</v>
      </c>
      <c r="L18" s="7">
        <v>10</v>
      </c>
      <c r="M18" s="26">
        <v>10</v>
      </c>
      <c r="N18" s="8">
        <v>10</v>
      </c>
      <c r="O18" s="8">
        <v>10</v>
      </c>
      <c r="P18" s="8">
        <v>10</v>
      </c>
      <c r="Q18" s="8">
        <v>10</v>
      </c>
      <c r="R18" s="8">
        <v>10</v>
      </c>
      <c r="S18" s="26">
        <v>10</v>
      </c>
      <c r="T18" s="8">
        <v>10</v>
      </c>
      <c r="U18" s="8">
        <v>10</v>
      </c>
      <c r="V18" s="7">
        <v>10</v>
      </c>
    </row>
    <row r="19" spans="1:22" ht="12.75" thickBot="1" x14ac:dyDescent="0.25">
      <c r="A19" s="81" t="s">
        <v>73</v>
      </c>
      <c r="B19" s="35">
        <f t="shared" ref="B19:V19" si="1">SUM(B9:B18)</f>
        <v>180</v>
      </c>
      <c r="C19" s="35">
        <f t="shared" si="1"/>
        <v>180</v>
      </c>
      <c r="D19" s="35">
        <f t="shared" si="1"/>
        <v>180</v>
      </c>
      <c r="E19" s="35">
        <f t="shared" si="1"/>
        <v>180</v>
      </c>
      <c r="F19" s="35">
        <f t="shared" si="1"/>
        <v>180</v>
      </c>
      <c r="G19" s="35">
        <f t="shared" si="1"/>
        <v>180</v>
      </c>
      <c r="H19" s="35">
        <f t="shared" si="1"/>
        <v>180</v>
      </c>
      <c r="I19" s="35">
        <f t="shared" si="1"/>
        <v>180</v>
      </c>
      <c r="J19" s="35">
        <f t="shared" si="1"/>
        <v>180</v>
      </c>
      <c r="K19" s="35">
        <f t="shared" si="1"/>
        <v>180</v>
      </c>
      <c r="L19" s="35">
        <f t="shared" si="1"/>
        <v>180</v>
      </c>
      <c r="M19" s="36">
        <f t="shared" si="1"/>
        <v>180</v>
      </c>
      <c r="N19" s="37">
        <f t="shared" si="1"/>
        <v>180</v>
      </c>
      <c r="O19" s="37">
        <f t="shared" si="1"/>
        <v>180</v>
      </c>
      <c r="P19" s="37">
        <f t="shared" si="1"/>
        <v>180</v>
      </c>
      <c r="Q19" s="37">
        <f t="shared" si="1"/>
        <v>180</v>
      </c>
      <c r="R19" s="37">
        <f t="shared" si="1"/>
        <v>180</v>
      </c>
      <c r="S19" s="36">
        <f t="shared" si="1"/>
        <v>180</v>
      </c>
      <c r="T19" s="37">
        <f t="shared" si="1"/>
        <v>180</v>
      </c>
      <c r="U19" s="37">
        <f t="shared" si="1"/>
        <v>180</v>
      </c>
      <c r="V19" s="35">
        <f t="shared" si="1"/>
        <v>180</v>
      </c>
    </row>
    <row r="20" spans="1:22" ht="12.75" thickBot="1" x14ac:dyDescent="0.25">
      <c r="A20" s="78" t="s">
        <v>50</v>
      </c>
      <c r="B20" s="11">
        <v>48</v>
      </c>
      <c r="C20" s="11">
        <v>48</v>
      </c>
      <c r="D20" s="11">
        <v>48</v>
      </c>
      <c r="E20" s="11">
        <v>48</v>
      </c>
      <c r="F20" s="11">
        <v>48</v>
      </c>
      <c r="G20" s="11">
        <v>48</v>
      </c>
      <c r="H20" s="11">
        <v>48</v>
      </c>
      <c r="I20" s="11">
        <v>48</v>
      </c>
      <c r="J20" s="11">
        <v>48</v>
      </c>
      <c r="K20" s="11">
        <v>48</v>
      </c>
      <c r="L20" s="11">
        <v>48</v>
      </c>
      <c r="M20" s="29">
        <v>48</v>
      </c>
      <c r="N20" s="11">
        <v>48</v>
      </c>
      <c r="O20" s="11">
        <v>48</v>
      </c>
      <c r="P20" s="11">
        <v>48</v>
      </c>
      <c r="Q20" s="11">
        <v>48</v>
      </c>
      <c r="R20" s="11">
        <v>48</v>
      </c>
      <c r="S20" s="29">
        <v>48</v>
      </c>
      <c r="T20" s="11">
        <v>48</v>
      </c>
      <c r="U20" s="11">
        <v>48</v>
      </c>
      <c r="V20" s="11">
        <v>48</v>
      </c>
    </row>
    <row r="21" spans="1:22" x14ac:dyDescent="0.2">
      <c r="A21" s="79" t="s">
        <v>15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27"/>
      <c r="N21" s="10"/>
      <c r="O21" s="10"/>
      <c r="P21" s="10"/>
      <c r="Q21" s="10"/>
      <c r="R21" s="10"/>
      <c r="S21" s="27"/>
      <c r="T21" s="10"/>
      <c r="U21" s="10"/>
      <c r="V21" s="82"/>
    </row>
    <row r="22" spans="1:22" x14ac:dyDescent="0.2">
      <c r="A22" s="83" t="s">
        <v>21</v>
      </c>
      <c r="B22" s="5"/>
      <c r="C22" s="5"/>
      <c r="D22" s="5"/>
      <c r="E22" s="5"/>
      <c r="F22" s="5"/>
      <c r="G22" s="5"/>
      <c r="H22" s="5">
        <v>0.25</v>
      </c>
      <c r="I22" s="5">
        <v>0.25</v>
      </c>
      <c r="J22" s="5">
        <v>0.25</v>
      </c>
      <c r="K22" s="5">
        <v>0.25</v>
      </c>
      <c r="L22" s="5">
        <v>0.25</v>
      </c>
      <c r="M22" s="25">
        <v>0.25</v>
      </c>
      <c r="N22" s="6">
        <v>0.25</v>
      </c>
      <c r="O22" s="6">
        <v>0.25</v>
      </c>
      <c r="P22" s="6">
        <v>0.25</v>
      </c>
      <c r="Q22" s="6">
        <v>0.25</v>
      </c>
      <c r="R22" s="6">
        <v>0.25</v>
      </c>
      <c r="S22" s="25">
        <v>0.25</v>
      </c>
      <c r="T22" s="6">
        <v>0.25</v>
      </c>
      <c r="U22" s="6">
        <v>0.25</v>
      </c>
      <c r="V22" s="5">
        <v>0.25</v>
      </c>
    </row>
    <row r="23" spans="1:22" x14ac:dyDescent="0.2">
      <c r="A23" s="79" t="s">
        <v>22</v>
      </c>
      <c r="B23" s="5"/>
      <c r="C23" s="5"/>
      <c r="D23" s="5"/>
      <c r="E23" s="5"/>
      <c r="F23" s="5"/>
      <c r="G23" s="5"/>
      <c r="H23" s="5">
        <v>1.35</v>
      </c>
      <c r="I23" s="5">
        <v>1.35</v>
      </c>
      <c r="J23" s="5">
        <v>1.35</v>
      </c>
      <c r="K23" s="5">
        <v>1.35</v>
      </c>
      <c r="L23" s="5">
        <v>1.35</v>
      </c>
      <c r="M23" s="25">
        <v>1.35</v>
      </c>
      <c r="N23" s="6">
        <v>1.35</v>
      </c>
      <c r="O23" s="6">
        <v>1.35</v>
      </c>
      <c r="P23" s="6">
        <v>1.35</v>
      </c>
      <c r="Q23" s="6">
        <v>1.35</v>
      </c>
      <c r="R23" s="6">
        <v>1.35</v>
      </c>
      <c r="S23" s="25">
        <v>1.35</v>
      </c>
      <c r="T23" s="6">
        <v>1.35</v>
      </c>
      <c r="U23" s="6">
        <v>1.35</v>
      </c>
      <c r="V23" s="5">
        <v>1.35</v>
      </c>
    </row>
    <row r="24" spans="1:22" x14ac:dyDescent="0.2">
      <c r="A24" s="79" t="s">
        <v>23</v>
      </c>
      <c r="B24" s="5"/>
      <c r="C24" s="5"/>
      <c r="D24" s="5"/>
      <c r="E24" s="5"/>
      <c r="F24" s="5"/>
      <c r="G24" s="5"/>
      <c r="H24" s="5">
        <v>3</v>
      </c>
      <c r="I24" s="5">
        <v>3</v>
      </c>
      <c r="J24" s="5">
        <v>3</v>
      </c>
      <c r="K24" s="5">
        <v>3</v>
      </c>
      <c r="L24" s="5">
        <v>3</v>
      </c>
      <c r="M24" s="25">
        <v>3</v>
      </c>
      <c r="N24" s="6">
        <v>3</v>
      </c>
      <c r="O24" s="6">
        <v>3</v>
      </c>
      <c r="P24" s="6">
        <v>3</v>
      </c>
      <c r="Q24" s="6">
        <v>3</v>
      </c>
      <c r="R24" s="6">
        <v>3</v>
      </c>
      <c r="S24" s="25">
        <v>3</v>
      </c>
      <c r="T24" s="6">
        <v>3</v>
      </c>
      <c r="U24" s="6">
        <v>3</v>
      </c>
      <c r="V24" s="5">
        <v>3</v>
      </c>
    </row>
    <row r="25" spans="1:22" x14ac:dyDescent="0.2">
      <c r="A25" s="79" t="s">
        <v>24</v>
      </c>
      <c r="B25" s="5"/>
      <c r="C25" s="5"/>
      <c r="D25" s="5"/>
      <c r="E25" s="5"/>
      <c r="F25" s="5"/>
      <c r="G25" s="5"/>
      <c r="H25" s="5">
        <v>40</v>
      </c>
      <c r="I25" s="5">
        <v>40</v>
      </c>
      <c r="J25" s="5">
        <v>40</v>
      </c>
      <c r="K25" s="5">
        <v>40</v>
      </c>
      <c r="L25" s="5">
        <v>40</v>
      </c>
      <c r="M25" s="25">
        <v>40</v>
      </c>
      <c r="N25" s="6">
        <v>40</v>
      </c>
      <c r="O25" s="6">
        <v>40</v>
      </c>
      <c r="P25" s="6">
        <v>40</v>
      </c>
      <c r="Q25" s="6">
        <v>40</v>
      </c>
      <c r="R25" s="6">
        <v>40</v>
      </c>
      <c r="S25" s="25">
        <v>40</v>
      </c>
      <c r="T25" s="6">
        <v>40</v>
      </c>
      <c r="U25" s="6">
        <v>40</v>
      </c>
      <c r="V25" s="5">
        <v>40</v>
      </c>
    </row>
    <row r="26" spans="1:22" x14ac:dyDescent="0.2">
      <c r="A26" s="79" t="s">
        <v>25</v>
      </c>
      <c r="B26" s="5"/>
      <c r="C26" s="5"/>
      <c r="D26" s="5"/>
      <c r="E26" s="5"/>
      <c r="F26" s="5"/>
      <c r="G26" s="5"/>
      <c r="H26" s="5">
        <f>6</f>
        <v>6</v>
      </c>
      <c r="I26" s="5">
        <f>6</f>
        <v>6</v>
      </c>
      <c r="J26" s="5">
        <f>6</f>
        <v>6</v>
      </c>
      <c r="K26" s="5">
        <f>6</f>
        <v>6</v>
      </c>
      <c r="L26" s="5">
        <f>6</f>
        <v>6</v>
      </c>
      <c r="M26" s="25">
        <f>6</f>
        <v>6</v>
      </c>
      <c r="N26" s="6">
        <f>6</f>
        <v>6</v>
      </c>
      <c r="O26" s="6">
        <f>6</f>
        <v>6</v>
      </c>
      <c r="P26" s="6">
        <f>6</f>
        <v>6</v>
      </c>
      <c r="Q26" s="6">
        <f>6</f>
        <v>6</v>
      </c>
      <c r="R26" s="6">
        <f>6</f>
        <v>6</v>
      </c>
      <c r="S26" s="25">
        <f>6</f>
        <v>6</v>
      </c>
      <c r="T26" s="6">
        <f>6</f>
        <v>6</v>
      </c>
      <c r="U26" s="6">
        <f>6</f>
        <v>6</v>
      </c>
      <c r="V26" s="5">
        <f>6</f>
        <v>6</v>
      </c>
    </row>
    <row r="27" spans="1:22" x14ac:dyDescent="0.2">
      <c r="A27" s="79" t="s">
        <v>26</v>
      </c>
      <c r="B27" s="5"/>
      <c r="C27" s="5"/>
      <c r="D27" s="5"/>
      <c r="E27" s="5"/>
      <c r="F27" s="5"/>
      <c r="G27" s="5"/>
      <c r="H27" s="5">
        <v>10</v>
      </c>
      <c r="I27" s="5">
        <v>10</v>
      </c>
      <c r="J27" s="5">
        <v>10</v>
      </c>
      <c r="K27" s="5">
        <v>10</v>
      </c>
      <c r="L27" s="5">
        <v>10</v>
      </c>
      <c r="M27" s="25">
        <v>10</v>
      </c>
      <c r="N27" s="6">
        <v>10</v>
      </c>
      <c r="O27" s="6">
        <v>10</v>
      </c>
      <c r="P27" s="6">
        <v>10</v>
      </c>
      <c r="Q27" s="6">
        <v>10</v>
      </c>
      <c r="R27" s="6">
        <v>10</v>
      </c>
      <c r="S27" s="25">
        <v>10</v>
      </c>
      <c r="T27" s="6">
        <v>10</v>
      </c>
      <c r="U27" s="6">
        <v>10</v>
      </c>
      <c r="V27" s="5">
        <v>10</v>
      </c>
    </row>
    <row r="28" spans="1:22" ht="12.75" thickBot="1" x14ac:dyDescent="0.25">
      <c r="A28" s="79" t="s">
        <v>27</v>
      </c>
      <c r="B28" s="7"/>
      <c r="C28" s="7"/>
      <c r="D28" s="7"/>
      <c r="E28" s="7"/>
      <c r="F28" s="7"/>
      <c r="G28" s="7"/>
      <c r="H28" s="7">
        <v>1.5</v>
      </c>
      <c r="I28" s="7">
        <v>1.5</v>
      </c>
      <c r="J28" s="7">
        <v>1.5</v>
      </c>
      <c r="K28" s="7">
        <v>1.5</v>
      </c>
      <c r="L28" s="7">
        <v>1.5</v>
      </c>
      <c r="M28" s="26">
        <v>1.5</v>
      </c>
      <c r="N28" s="8">
        <v>1.5</v>
      </c>
      <c r="O28" s="8">
        <v>1.5</v>
      </c>
      <c r="P28" s="8">
        <v>1.5</v>
      </c>
      <c r="Q28" s="8">
        <v>1.5</v>
      </c>
      <c r="R28" s="8">
        <v>1.5</v>
      </c>
      <c r="S28" s="26">
        <v>1.5</v>
      </c>
      <c r="T28" s="8">
        <v>1.5</v>
      </c>
      <c r="U28" s="8">
        <v>1.5</v>
      </c>
      <c r="V28" s="7">
        <v>1.5</v>
      </c>
    </row>
    <row r="29" spans="1:22" ht="12.75" thickBot="1" x14ac:dyDescent="0.25">
      <c r="A29" s="84" t="s">
        <v>74</v>
      </c>
      <c r="B29" s="2"/>
      <c r="C29" s="2"/>
      <c r="D29" s="2"/>
      <c r="E29" s="2"/>
      <c r="F29" s="2"/>
      <c r="G29" s="2"/>
      <c r="H29" s="11">
        <f t="shared" ref="H29:M29" si="2">SUM(H22:H28)</f>
        <v>62.1</v>
      </c>
      <c r="I29" s="11">
        <f t="shared" si="2"/>
        <v>62.1</v>
      </c>
      <c r="J29" s="11">
        <f t="shared" si="2"/>
        <v>62.1</v>
      </c>
      <c r="K29" s="11">
        <f t="shared" si="2"/>
        <v>62.1</v>
      </c>
      <c r="L29" s="11">
        <f t="shared" si="2"/>
        <v>62.1</v>
      </c>
      <c r="M29" s="28">
        <f t="shared" si="2"/>
        <v>62.1</v>
      </c>
      <c r="N29" s="12">
        <f>SUM(N22:N28)</f>
        <v>62.1</v>
      </c>
      <c r="O29" s="12">
        <f t="shared" ref="O29:V29" si="3">SUM(O22:O28)</f>
        <v>62.1</v>
      </c>
      <c r="P29" s="12">
        <f t="shared" si="3"/>
        <v>62.1</v>
      </c>
      <c r="Q29" s="12">
        <f t="shared" si="3"/>
        <v>62.1</v>
      </c>
      <c r="R29" s="12">
        <f t="shared" si="3"/>
        <v>62.1</v>
      </c>
      <c r="S29" s="28">
        <f t="shared" si="3"/>
        <v>62.1</v>
      </c>
      <c r="T29" s="12">
        <f t="shared" si="3"/>
        <v>62.1</v>
      </c>
      <c r="U29" s="12">
        <f t="shared" si="3"/>
        <v>62.1</v>
      </c>
      <c r="V29" s="11">
        <f t="shared" si="3"/>
        <v>62.1</v>
      </c>
    </row>
    <row r="30" spans="1:22" x14ac:dyDescent="0.2">
      <c r="A30" s="9" t="s">
        <v>28</v>
      </c>
      <c r="B30" s="9"/>
      <c r="C30" s="45"/>
      <c r="D30" s="9"/>
      <c r="E30" s="9"/>
      <c r="F30" s="45"/>
      <c r="G30" s="9"/>
      <c r="H30" s="9"/>
      <c r="I30" s="9"/>
      <c r="J30" s="9"/>
      <c r="K30" s="9"/>
      <c r="L30" s="9"/>
      <c r="M30" s="52"/>
      <c r="N30" s="9"/>
      <c r="O30" s="9"/>
      <c r="P30" s="9"/>
      <c r="Q30" s="9"/>
      <c r="R30" s="45"/>
      <c r="S30" s="50"/>
      <c r="T30" s="9"/>
      <c r="U30" s="9"/>
      <c r="V30" s="9"/>
    </row>
    <row r="31" spans="1:22" ht="12.75" customHeight="1" x14ac:dyDescent="0.2">
      <c r="A31" s="43" t="s">
        <v>29</v>
      </c>
      <c r="B31" s="3"/>
      <c r="C31" s="46"/>
      <c r="D31" s="3"/>
      <c r="E31" s="3"/>
      <c r="F31" s="46"/>
      <c r="G31" s="3"/>
      <c r="H31" s="5">
        <v>0.25</v>
      </c>
      <c r="I31" s="5">
        <v>0.25</v>
      </c>
      <c r="J31" s="5">
        <v>0.25</v>
      </c>
      <c r="K31" s="5">
        <v>0.25</v>
      </c>
      <c r="L31" s="5">
        <v>0.25</v>
      </c>
      <c r="M31" s="53">
        <v>0.25</v>
      </c>
      <c r="N31" s="5">
        <v>0.25</v>
      </c>
      <c r="O31" s="5">
        <v>0.25</v>
      </c>
      <c r="P31" s="5">
        <v>0.25</v>
      </c>
      <c r="Q31" s="5">
        <v>0.25</v>
      </c>
      <c r="R31" s="47">
        <v>0.25</v>
      </c>
      <c r="S31" s="34">
        <v>0.25</v>
      </c>
      <c r="T31" s="5">
        <v>0.25</v>
      </c>
      <c r="U31" s="5">
        <v>0.25</v>
      </c>
      <c r="V31" s="5">
        <v>0.25</v>
      </c>
    </row>
    <row r="32" spans="1:22" x14ac:dyDescent="0.2">
      <c r="A32" s="43" t="s">
        <v>30</v>
      </c>
      <c r="B32" s="5"/>
      <c r="C32" s="47"/>
      <c r="D32" s="5"/>
      <c r="E32" s="5"/>
      <c r="F32" s="47"/>
      <c r="G32" s="5"/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3">
        <v>0</v>
      </c>
      <c r="N32" s="5">
        <v>0</v>
      </c>
      <c r="O32" s="5">
        <v>0</v>
      </c>
      <c r="P32" s="5">
        <v>0</v>
      </c>
      <c r="Q32" s="5">
        <v>0</v>
      </c>
      <c r="R32" s="47">
        <v>0</v>
      </c>
      <c r="S32" s="34">
        <v>0</v>
      </c>
      <c r="T32" s="5">
        <v>0</v>
      </c>
      <c r="U32" s="5">
        <v>0</v>
      </c>
      <c r="V32" s="5">
        <v>0</v>
      </c>
    </row>
    <row r="33" spans="1:23" x14ac:dyDescent="0.2">
      <c r="A33" s="43" t="s">
        <v>31</v>
      </c>
      <c r="B33" s="5"/>
      <c r="C33" s="47"/>
      <c r="D33" s="5"/>
      <c r="E33" s="5"/>
      <c r="F33" s="47"/>
      <c r="G33" s="5"/>
      <c r="H33" s="5">
        <v>15</v>
      </c>
      <c r="I33" s="5">
        <v>15</v>
      </c>
      <c r="J33" s="5">
        <v>15</v>
      </c>
      <c r="K33" s="5">
        <v>15</v>
      </c>
      <c r="L33" s="5">
        <v>15</v>
      </c>
      <c r="M33" s="53">
        <v>15</v>
      </c>
      <c r="N33" s="5">
        <v>15</v>
      </c>
      <c r="O33" s="5">
        <v>15</v>
      </c>
      <c r="P33" s="5">
        <v>15</v>
      </c>
      <c r="Q33" s="5">
        <v>15</v>
      </c>
      <c r="R33" s="47">
        <v>15</v>
      </c>
      <c r="S33" s="34">
        <v>15</v>
      </c>
      <c r="T33" s="5">
        <v>15</v>
      </c>
      <c r="U33" s="5">
        <v>15</v>
      </c>
      <c r="V33" s="5">
        <v>15</v>
      </c>
    </row>
    <row r="34" spans="1:23" x14ac:dyDescent="0.2">
      <c r="A34" s="43" t="s">
        <v>32</v>
      </c>
      <c r="B34" s="5"/>
      <c r="C34" s="47"/>
      <c r="D34" s="5"/>
      <c r="E34" s="5"/>
      <c r="F34" s="47"/>
      <c r="G34" s="5"/>
      <c r="H34" s="5">
        <v>0.5</v>
      </c>
      <c r="I34" s="5">
        <v>0.5</v>
      </c>
      <c r="J34" s="5">
        <v>0.5</v>
      </c>
      <c r="K34" s="5">
        <v>0.5</v>
      </c>
      <c r="L34" s="5">
        <v>0.5</v>
      </c>
      <c r="M34" s="53">
        <v>0.5</v>
      </c>
      <c r="N34" s="5">
        <v>0.5</v>
      </c>
      <c r="O34" s="5">
        <v>0.5</v>
      </c>
      <c r="P34" s="5">
        <v>0.5</v>
      </c>
      <c r="Q34" s="5">
        <v>0.5</v>
      </c>
      <c r="R34" s="47">
        <v>0.5</v>
      </c>
      <c r="S34" s="34">
        <v>0.5</v>
      </c>
      <c r="T34" s="5">
        <v>0.5</v>
      </c>
      <c r="U34" s="5">
        <v>0.5</v>
      </c>
      <c r="V34" s="5">
        <v>0.5</v>
      </c>
    </row>
    <row r="35" spans="1:23" x14ac:dyDescent="0.2">
      <c r="A35" s="43" t="s">
        <v>33</v>
      </c>
      <c r="B35" s="5"/>
      <c r="C35" s="47"/>
      <c r="D35" s="5"/>
      <c r="E35" s="5"/>
      <c r="F35" s="47"/>
      <c r="G35" s="5"/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3">
        <v>0</v>
      </c>
      <c r="N35" s="5">
        <v>0</v>
      </c>
      <c r="O35" s="5">
        <v>0</v>
      </c>
      <c r="P35" s="5">
        <v>0</v>
      </c>
      <c r="Q35" s="5">
        <v>0</v>
      </c>
      <c r="R35" s="47">
        <v>0</v>
      </c>
      <c r="S35" s="34">
        <v>0</v>
      </c>
      <c r="T35" s="5">
        <v>0</v>
      </c>
      <c r="U35" s="5">
        <v>0</v>
      </c>
      <c r="V35" s="5">
        <v>0</v>
      </c>
    </row>
    <row r="36" spans="1:23" x14ac:dyDescent="0.2">
      <c r="A36" s="43" t="s">
        <v>34</v>
      </c>
      <c r="B36" s="5"/>
      <c r="C36" s="47"/>
      <c r="D36" s="5"/>
      <c r="E36" s="5"/>
      <c r="F36" s="47"/>
      <c r="G36" s="5"/>
      <c r="H36" s="5">
        <v>0.5</v>
      </c>
      <c r="I36" s="5">
        <v>0.5</v>
      </c>
      <c r="J36" s="5">
        <v>0.5</v>
      </c>
      <c r="K36" s="5">
        <v>0.5</v>
      </c>
      <c r="L36" s="5">
        <v>0.5</v>
      </c>
      <c r="M36" s="53">
        <v>0.5</v>
      </c>
      <c r="N36" s="5">
        <v>0.5</v>
      </c>
      <c r="O36" s="5">
        <v>0.5</v>
      </c>
      <c r="P36" s="5">
        <v>0.5</v>
      </c>
      <c r="Q36" s="5">
        <v>0.5</v>
      </c>
      <c r="R36" s="47">
        <v>0.5</v>
      </c>
      <c r="S36" s="34">
        <v>0.5</v>
      </c>
      <c r="T36" s="5">
        <v>0.5</v>
      </c>
      <c r="U36" s="5">
        <v>0.5</v>
      </c>
      <c r="V36" s="5">
        <v>0.5</v>
      </c>
    </row>
    <row r="37" spans="1:23" x14ac:dyDescent="0.2">
      <c r="A37" s="44" t="s">
        <v>35</v>
      </c>
      <c r="B37" s="13"/>
      <c r="C37" s="48"/>
      <c r="D37" s="13"/>
      <c r="E37" s="13"/>
      <c r="F37" s="48"/>
      <c r="G37" s="13"/>
      <c r="H37" s="13">
        <v>1</v>
      </c>
      <c r="I37" s="13">
        <v>1</v>
      </c>
      <c r="J37" s="13">
        <v>1</v>
      </c>
      <c r="K37" s="13">
        <v>1</v>
      </c>
      <c r="L37" s="13">
        <v>1</v>
      </c>
      <c r="M37" s="54">
        <v>1</v>
      </c>
      <c r="N37" s="13">
        <v>1</v>
      </c>
      <c r="O37" s="13">
        <v>1</v>
      </c>
      <c r="P37" s="13">
        <v>1</v>
      </c>
      <c r="Q37" s="13">
        <v>1</v>
      </c>
      <c r="R37" s="48">
        <v>1</v>
      </c>
      <c r="S37" s="51">
        <v>1</v>
      </c>
      <c r="T37" s="13">
        <v>1</v>
      </c>
      <c r="U37" s="13">
        <v>1</v>
      </c>
      <c r="V37" s="13">
        <v>1</v>
      </c>
      <c r="W37" s="32">
        <f>SUM(V31:V37)</f>
        <v>17.25</v>
      </c>
    </row>
    <row r="38" spans="1:23" x14ac:dyDescent="0.2">
      <c r="A38" s="120" t="s">
        <v>42</v>
      </c>
      <c r="B38" s="5"/>
      <c r="C38" s="58"/>
      <c r="D38" s="5"/>
      <c r="E38" s="5"/>
      <c r="F38" s="5"/>
      <c r="G38" s="5"/>
      <c r="H38" s="5"/>
      <c r="I38" s="47"/>
      <c r="J38" s="5"/>
      <c r="K38" s="5"/>
      <c r="L38" s="5"/>
      <c r="M38" s="53"/>
      <c r="N38" s="5"/>
      <c r="O38" s="5"/>
      <c r="P38" s="5"/>
      <c r="Q38" s="5"/>
      <c r="R38" s="5"/>
      <c r="S38" s="53"/>
      <c r="T38" s="5"/>
      <c r="U38" s="5"/>
      <c r="V38" s="18"/>
    </row>
    <row r="39" spans="1:23" x14ac:dyDescent="0.2">
      <c r="A39" s="114" t="s">
        <v>39</v>
      </c>
      <c r="B39" s="100">
        <v>1.65</v>
      </c>
      <c r="C39" s="101">
        <v>3.3</v>
      </c>
      <c r="D39" s="100">
        <v>4.95</v>
      </c>
      <c r="E39" s="100">
        <v>6.6</v>
      </c>
      <c r="F39" s="100">
        <v>8.25</v>
      </c>
      <c r="G39" s="100">
        <v>9.9</v>
      </c>
      <c r="H39" s="100">
        <v>11.55</v>
      </c>
      <c r="I39" s="102">
        <v>13.2</v>
      </c>
      <c r="J39" s="100">
        <v>14.85</v>
      </c>
      <c r="K39" s="100">
        <v>16.5</v>
      </c>
      <c r="L39" s="100">
        <v>18.149999999999999</v>
      </c>
      <c r="M39" s="103">
        <v>19.8</v>
      </c>
      <c r="N39" s="102">
        <v>19.8</v>
      </c>
      <c r="O39" s="102">
        <v>19.8</v>
      </c>
      <c r="P39" s="102">
        <v>19.8</v>
      </c>
      <c r="Q39" s="102">
        <v>19.8</v>
      </c>
      <c r="R39" s="102">
        <v>19.8</v>
      </c>
      <c r="S39" s="103">
        <v>19.8</v>
      </c>
      <c r="T39" s="102">
        <v>19.8</v>
      </c>
      <c r="U39" s="102">
        <v>19.8</v>
      </c>
      <c r="V39" s="100">
        <v>19.8</v>
      </c>
    </row>
    <row r="40" spans="1:23" x14ac:dyDescent="0.2">
      <c r="A40" s="114" t="s">
        <v>40</v>
      </c>
      <c r="B40" s="100">
        <v>1.4850000000000001</v>
      </c>
      <c r="C40" s="101">
        <v>2.97</v>
      </c>
      <c r="D40" s="100">
        <v>4.4550000000000001</v>
      </c>
      <c r="E40" s="100">
        <v>5.94</v>
      </c>
      <c r="F40" s="100">
        <v>7.4249999999999998</v>
      </c>
      <c r="G40" s="100">
        <v>8.91</v>
      </c>
      <c r="H40" s="100">
        <v>10.395</v>
      </c>
      <c r="I40" s="102">
        <v>11.88</v>
      </c>
      <c r="J40" s="100">
        <v>13.365</v>
      </c>
      <c r="K40" s="100">
        <v>14.85</v>
      </c>
      <c r="L40" s="100">
        <v>16.335000000000001</v>
      </c>
      <c r="M40" s="103">
        <v>17.82</v>
      </c>
      <c r="N40" s="102">
        <v>17.82</v>
      </c>
      <c r="O40" s="102">
        <v>17.82</v>
      </c>
      <c r="P40" s="102">
        <v>17.82</v>
      </c>
      <c r="Q40" s="102">
        <v>17.82</v>
      </c>
      <c r="R40" s="102">
        <v>17.82</v>
      </c>
      <c r="S40" s="103">
        <v>17.82</v>
      </c>
      <c r="T40" s="102">
        <v>17.82</v>
      </c>
      <c r="U40" s="102">
        <v>17.82</v>
      </c>
      <c r="V40" s="100">
        <v>17.82</v>
      </c>
    </row>
    <row r="41" spans="1:23" x14ac:dyDescent="0.2">
      <c r="A41" s="114" t="s">
        <v>41</v>
      </c>
      <c r="B41" s="100">
        <v>1.0229999999999999</v>
      </c>
      <c r="C41" s="101">
        <v>2.0459999999999998</v>
      </c>
      <c r="D41" s="100">
        <v>3.069</v>
      </c>
      <c r="E41" s="100">
        <v>4.0919999999999996</v>
      </c>
      <c r="F41" s="100">
        <v>5.1150000000000002</v>
      </c>
      <c r="G41" s="100">
        <v>6.1379999999999999</v>
      </c>
      <c r="H41" s="100">
        <v>7.1609999999999996</v>
      </c>
      <c r="I41" s="102">
        <v>8.1839999999999993</v>
      </c>
      <c r="J41" s="100">
        <v>9.2070000000000007</v>
      </c>
      <c r="K41" s="100">
        <v>10.23</v>
      </c>
      <c r="L41" s="100">
        <v>11.253</v>
      </c>
      <c r="M41" s="103">
        <v>12.28</v>
      </c>
      <c r="N41" s="102">
        <v>12.28</v>
      </c>
      <c r="O41" s="102">
        <v>12.28</v>
      </c>
      <c r="P41" s="102">
        <v>12.28</v>
      </c>
      <c r="Q41" s="102">
        <v>12.28</v>
      </c>
      <c r="R41" s="102">
        <v>12.28</v>
      </c>
      <c r="S41" s="103">
        <v>12.28</v>
      </c>
      <c r="T41" s="102">
        <v>12.28</v>
      </c>
      <c r="U41" s="102">
        <v>12.28</v>
      </c>
      <c r="V41" s="100">
        <v>12.28</v>
      </c>
    </row>
    <row r="42" spans="1:23" x14ac:dyDescent="0.2">
      <c r="A42" s="114" t="s">
        <v>43</v>
      </c>
      <c r="B42" s="100">
        <v>1.155</v>
      </c>
      <c r="C42" s="101">
        <v>2.31</v>
      </c>
      <c r="D42" s="100">
        <v>3.4649999999999999</v>
      </c>
      <c r="E42" s="100">
        <v>4.62</v>
      </c>
      <c r="F42" s="100">
        <v>5.7750000000000004</v>
      </c>
      <c r="G42" s="100">
        <v>6.93</v>
      </c>
      <c r="H42" s="100">
        <v>8.0850000000000009</v>
      </c>
      <c r="I42" s="102">
        <v>9.24</v>
      </c>
      <c r="J42" s="100">
        <v>10.395</v>
      </c>
      <c r="K42" s="100">
        <v>11.55</v>
      </c>
      <c r="L42" s="100">
        <v>12.705</v>
      </c>
      <c r="M42" s="103">
        <v>13.86</v>
      </c>
      <c r="N42" s="102">
        <v>13.86</v>
      </c>
      <c r="O42" s="102">
        <v>13.86</v>
      </c>
      <c r="P42" s="102">
        <v>13.86</v>
      </c>
      <c r="Q42" s="102">
        <v>13.86</v>
      </c>
      <c r="R42" s="102">
        <v>13.86</v>
      </c>
      <c r="S42" s="103">
        <v>13.86</v>
      </c>
      <c r="T42" s="102">
        <v>13.86</v>
      </c>
      <c r="U42" s="102">
        <v>13.86</v>
      </c>
      <c r="V42" s="100">
        <v>13.86</v>
      </c>
    </row>
    <row r="43" spans="1:23" x14ac:dyDescent="0.2">
      <c r="A43" s="114" t="s">
        <v>44</v>
      </c>
      <c r="B43" s="100">
        <v>0.66</v>
      </c>
      <c r="C43" s="101">
        <v>1.32</v>
      </c>
      <c r="D43" s="100">
        <v>1.98</v>
      </c>
      <c r="E43" s="100">
        <v>2.64</v>
      </c>
      <c r="F43" s="100">
        <v>3.3</v>
      </c>
      <c r="G43" s="100">
        <v>3.96</v>
      </c>
      <c r="H43" s="100">
        <v>4.62</v>
      </c>
      <c r="I43" s="102">
        <v>5.28</v>
      </c>
      <c r="J43" s="100">
        <v>5.94</v>
      </c>
      <c r="K43" s="100">
        <v>6.6</v>
      </c>
      <c r="L43" s="100">
        <v>7.26</v>
      </c>
      <c r="M43" s="103">
        <v>7.92</v>
      </c>
      <c r="N43" s="102">
        <v>7.92</v>
      </c>
      <c r="O43" s="102">
        <v>7.92</v>
      </c>
      <c r="P43" s="102">
        <v>7.92</v>
      </c>
      <c r="Q43" s="102">
        <v>7.92</v>
      </c>
      <c r="R43" s="102">
        <v>7.92</v>
      </c>
      <c r="S43" s="103">
        <v>7.92</v>
      </c>
      <c r="T43" s="102">
        <v>7.92</v>
      </c>
      <c r="U43" s="102">
        <v>7.92</v>
      </c>
      <c r="V43" s="100">
        <v>7.92</v>
      </c>
    </row>
    <row r="44" spans="1:23" x14ac:dyDescent="0.2">
      <c r="A44" s="114" t="s">
        <v>45</v>
      </c>
      <c r="B44" s="100">
        <v>9.9000000000000005E-2</v>
      </c>
      <c r="C44" s="101">
        <v>0.19800000000000001</v>
      </c>
      <c r="D44" s="100">
        <v>0.29699999999999999</v>
      </c>
      <c r="E44" s="100">
        <v>0.39600000000000002</v>
      </c>
      <c r="F44" s="100">
        <v>0.495</v>
      </c>
      <c r="G44" s="106">
        <v>0.59399999999999997</v>
      </c>
      <c r="H44" s="100">
        <v>0.69299999999999995</v>
      </c>
      <c r="I44" s="100">
        <v>0.79200000000000004</v>
      </c>
      <c r="J44" s="106">
        <v>0.89100000000000001</v>
      </c>
      <c r="K44" s="100">
        <v>0.99</v>
      </c>
      <c r="L44" s="100">
        <v>1.089</v>
      </c>
      <c r="M44" s="107">
        <v>1.18</v>
      </c>
      <c r="N44" s="100">
        <v>1.18</v>
      </c>
      <c r="O44" s="100">
        <v>1.18</v>
      </c>
      <c r="P44" s="100">
        <v>1.18</v>
      </c>
      <c r="Q44" s="100">
        <v>1.18</v>
      </c>
      <c r="R44" s="100">
        <v>1.18</v>
      </c>
      <c r="S44" s="107">
        <v>1.18</v>
      </c>
      <c r="T44" s="100">
        <v>1.18</v>
      </c>
      <c r="U44" s="100">
        <v>1.18</v>
      </c>
      <c r="V44" s="100">
        <v>1.18</v>
      </c>
    </row>
    <row r="45" spans="1:23" x14ac:dyDescent="0.2">
      <c r="A45" s="114" t="s">
        <v>46</v>
      </c>
      <c r="B45" s="100">
        <v>9.4380000000000006</v>
      </c>
      <c r="C45" s="101">
        <v>18.876000000000001</v>
      </c>
      <c r="D45" s="100">
        <v>28.314</v>
      </c>
      <c r="E45" s="100">
        <v>37.752000000000002</v>
      </c>
      <c r="F45" s="100">
        <v>47.19</v>
      </c>
      <c r="G45" s="100">
        <v>56.628</v>
      </c>
      <c r="H45" s="100">
        <v>66.066000000000003</v>
      </c>
      <c r="I45" s="100">
        <v>75.504000000000005</v>
      </c>
      <c r="J45" s="100">
        <v>84.941999999999993</v>
      </c>
      <c r="K45" s="100">
        <v>94.38</v>
      </c>
      <c r="L45" s="100">
        <v>103.818</v>
      </c>
      <c r="M45" s="107">
        <v>113.256</v>
      </c>
      <c r="N45" s="100">
        <v>113.256</v>
      </c>
      <c r="O45" s="100">
        <v>113.256</v>
      </c>
      <c r="P45" s="100">
        <v>113.256</v>
      </c>
      <c r="Q45" s="100">
        <v>113.256</v>
      </c>
      <c r="R45" s="100">
        <v>113.256</v>
      </c>
      <c r="S45" s="107">
        <v>113.256</v>
      </c>
      <c r="T45" s="100">
        <v>113.256</v>
      </c>
      <c r="U45" s="100">
        <v>113.256</v>
      </c>
      <c r="V45" s="100">
        <v>113.256</v>
      </c>
      <c r="W45" s="32"/>
    </row>
    <row r="46" spans="1:23" x14ac:dyDescent="0.2">
      <c r="A46" s="114" t="s">
        <v>82</v>
      </c>
      <c r="B46" s="100">
        <v>0.33</v>
      </c>
      <c r="C46" s="101">
        <v>0.66</v>
      </c>
      <c r="D46" s="100">
        <v>0.99</v>
      </c>
      <c r="E46" s="100">
        <v>1.32</v>
      </c>
      <c r="F46" s="100">
        <v>1.65</v>
      </c>
      <c r="G46" s="100">
        <v>1.98</v>
      </c>
      <c r="H46" s="100">
        <v>2.31</v>
      </c>
      <c r="I46" s="100">
        <v>2.64</v>
      </c>
      <c r="J46" s="100">
        <v>2.97</v>
      </c>
      <c r="K46" s="100">
        <v>3.3</v>
      </c>
      <c r="L46" s="100">
        <v>3.63</v>
      </c>
      <c r="M46" s="107">
        <v>3.96</v>
      </c>
      <c r="N46" s="100">
        <v>3.96</v>
      </c>
      <c r="O46" s="100">
        <v>3.96</v>
      </c>
      <c r="P46" s="100">
        <v>3.96</v>
      </c>
      <c r="Q46" s="100">
        <v>3.96</v>
      </c>
      <c r="R46" s="100">
        <v>3.96</v>
      </c>
      <c r="S46" s="107">
        <v>3.96</v>
      </c>
      <c r="T46" s="100">
        <v>3.96</v>
      </c>
      <c r="U46" s="100">
        <v>3.96</v>
      </c>
      <c r="V46" s="100">
        <v>3.96</v>
      </c>
      <c r="W46" s="32"/>
    </row>
    <row r="47" spans="1:23" x14ac:dyDescent="0.2">
      <c r="A47" s="114" t="s">
        <v>83</v>
      </c>
      <c r="B47" s="100">
        <v>0.495</v>
      </c>
      <c r="C47" s="101">
        <v>0.99</v>
      </c>
      <c r="D47" s="100">
        <v>1.4850000000000001</v>
      </c>
      <c r="E47" s="100">
        <v>1.98</v>
      </c>
      <c r="F47" s="100">
        <v>2.4750000000000001</v>
      </c>
      <c r="G47" s="100">
        <v>2.97</v>
      </c>
      <c r="H47" s="100">
        <v>3.4649999999999999</v>
      </c>
      <c r="I47" s="100">
        <v>3.96</v>
      </c>
      <c r="J47" s="100">
        <v>4.4550000000000001</v>
      </c>
      <c r="K47" s="100">
        <v>4.95</v>
      </c>
      <c r="L47" s="100">
        <v>5.4450000000000003</v>
      </c>
      <c r="M47" s="107">
        <v>5.94</v>
      </c>
      <c r="N47" s="100">
        <v>5.94</v>
      </c>
      <c r="O47" s="100">
        <v>5.94</v>
      </c>
      <c r="P47" s="100">
        <v>5.94</v>
      </c>
      <c r="Q47" s="100">
        <v>5.94</v>
      </c>
      <c r="R47" s="100">
        <v>5.94</v>
      </c>
      <c r="S47" s="107">
        <v>5.94</v>
      </c>
      <c r="T47" s="100">
        <v>5.94</v>
      </c>
      <c r="U47" s="100">
        <v>5.94</v>
      </c>
      <c r="V47" s="100">
        <v>5.94</v>
      </c>
      <c r="W47" s="32"/>
    </row>
    <row r="48" spans="1:23" x14ac:dyDescent="0.2">
      <c r="A48" s="115" t="s">
        <v>84</v>
      </c>
      <c r="B48" s="104">
        <v>0.16500000000000001</v>
      </c>
      <c r="C48" s="105">
        <v>0.33</v>
      </c>
      <c r="D48" s="104">
        <v>0.495</v>
      </c>
      <c r="E48" s="104">
        <v>0.66</v>
      </c>
      <c r="F48" s="104">
        <v>0.82499999999999996</v>
      </c>
      <c r="G48" s="104">
        <v>0.99</v>
      </c>
      <c r="H48" s="104">
        <v>1.155</v>
      </c>
      <c r="I48" s="104">
        <v>1.32</v>
      </c>
      <c r="J48" s="104">
        <v>1.4850000000000001</v>
      </c>
      <c r="K48" s="104">
        <v>1.65</v>
      </c>
      <c r="L48" s="104">
        <v>1.8149999999999999</v>
      </c>
      <c r="M48" s="108">
        <v>1.98</v>
      </c>
      <c r="N48" s="104">
        <v>1.98</v>
      </c>
      <c r="O48" s="104">
        <v>1.98</v>
      </c>
      <c r="P48" s="104">
        <v>1.98</v>
      </c>
      <c r="Q48" s="104">
        <v>1.98</v>
      </c>
      <c r="R48" s="104">
        <v>1.98</v>
      </c>
      <c r="S48" s="108">
        <v>1.98</v>
      </c>
      <c r="T48" s="104">
        <v>1.98</v>
      </c>
      <c r="U48" s="104">
        <v>1.98</v>
      </c>
      <c r="V48" s="104">
        <v>1.98</v>
      </c>
      <c r="W48" s="113">
        <f>SUM(V39:V48)</f>
        <v>197.99600000000001</v>
      </c>
    </row>
    <row r="49" spans="1:23" x14ac:dyDescent="0.2">
      <c r="A49" s="119" t="s">
        <v>85</v>
      </c>
      <c r="B49" s="116">
        <f>SUM(B39:B48)</f>
        <v>16.5</v>
      </c>
      <c r="C49" s="117">
        <f>SUM(C39:C48)</f>
        <v>33</v>
      </c>
      <c r="D49" s="117">
        <f t="shared" ref="D49:U49" si="4">SUM(D39:D48)</f>
        <v>49.5</v>
      </c>
      <c r="E49" s="117">
        <f t="shared" si="4"/>
        <v>66</v>
      </c>
      <c r="F49" s="117">
        <f t="shared" si="4"/>
        <v>82.5</v>
      </c>
      <c r="G49" s="117">
        <f t="shared" si="4"/>
        <v>99</v>
      </c>
      <c r="H49" s="117">
        <f t="shared" si="4"/>
        <v>115.5</v>
      </c>
      <c r="I49" s="117">
        <f t="shared" si="4"/>
        <v>132</v>
      </c>
      <c r="J49" s="117">
        <f t="shared" si="4"/>
        <v>148.5</v>
      </c>
      <c r="K49" s="117">
        <f t="shared" si="4"/>
        <v>165</v>
      </c>
      <c r="L49" s="117">
        <f t="shared" si="4"/>
        <v>181.5</v>
      </c>
      <c r="M49" s="118">
        <f t="shared" si="4"/>
        <v>197.99600000000001</v>
      </c>
      <c r="N49" s="117">
        <f t="shared" si="4"/>
        <v>197.99600000000001</v>
      </c>
      <c r="O49" s="117">
        <f t="shared" si="4"/>
        <v>197.99600000000001</v>
      </c>
      <c r="P49" s="117">
        <f t="shared" si="4"/>
        <v>197.99600000000001</v>
      </c>
      <c r="Q49" s="117">
        <f t="shared" si="4"/>
        <v>197.99600000000001</v>
      </c>
      <c r="R49" s="117">
        <f t="shared" si="4"/>
        <v>197.99600000000001</v>
      </c>
      <c r="S49" s="118">
        <f t="shared" si="4"/>
        <v>197.99600000000001</v>
      </c>
      <c r="T49" s="117">
        <f t="shared" si="4"/>
        <v>197.99600000000001</v>
      </c>
      <c r="U49" s="117">
        <f t="shared" si="4"/>
        <v>197.99600000000001</v>
      </c>
      <c r="V49" s="117">
        <f>SUM(V39:V48)</f>
        <v>197.99600000000001</v>
      </c>
      <c r="W49" s="113"/>
    </row>
    <row r="50" spans="1:23" x14ac:dyDescent="0.2">
      <c r="A50" s="79" t="s">
        <v>54</v>
      </c>
      <c r="B50" s="18">
        <v>3.5</v>
      </c>
      <c r="C50" s="64">
        <v>7</v>
      </c>
      <c r="D50" s="18">
        <v>10.5</v>
      </c>
      <c r="E50" s="18">
        <v>14</v>
      </c>
      <c r="F50" s="18">
        <v>17.5</v>
      </c>
      <c r="G50" s="18">
        <v>21</v>
      </c>
      <c r="H50" s="18">
        <v>24.5</v>
      </c>
      <c r="I50" s="49">
        <v>28</v>
      </c>
      <c r="J50" s="18">
        <v>31.5</v>
      </c>
      <c r="K50" s="18">
        <v>35</v>
      </c>
      <c r="L50" s="18">
        <v>38.5</v>
      </c>
      <c r="M50" s="55">
        <v>42</v>
      </c>
      <c r="N50" s="18">
        <v>42</v>
      </c>
      <c r="O50" s="18">
        <v>42</v>
      </c>
      <c r="P50" s="18">
        <v>42</v>
      </c>
      <c r="Q50" s="18">
        <v>42</v>
      </c>
      <c r="R50" s="18">
        <v>42</v>
      </c>
      <c r="S50" s="55">
        <v>42</v>
      </c>
      <c r="T50" s="18">
        <v>42</v>
      </c>
      <c r="U50" s="18">
        <v>42</v>
      </c>
      <c r="V50" s="18">
        <v>42</v>
      </c>
      <c r="W50" s="33"/>
    </row>
    <row r="51" spans="1:23" x14ac:dyDescent="0.2">
      <c r="A51" s="43" t="s">
        <v>79</v>
      </c>
      <c r="B51" s="3">
        <v>15</v>
      </c>
      <c r="C51" s="46">
        <v>15</v>
      </c>
      <c r="D51" s="3">
        <v>15</v>
      </c>
      <c r="E51" s="3">
        <v>15</v>
      </c>
      <c r="F51" s="46">
        <v>15</v>
      </c>
      <c r="G51" s="3">
        <v>15</v>
      </c>
      <c r="H51" s="3">
        <v>15</v>
      </c>
      <c r="I51" s="3">
        <v>15</v>
      </c>
      <c r="J51" s="3">
        <v>15</v>
      </c>
      <c r="K51" s="3">
        <v>15</v>
      </c>
      <c r="L51" s="3">
        <v>15</v>
      </c>
      <c r="M51" s="68">
        <v>15</v>
      </c>
      <c r="N51" s="3">
        <v>15</v>
      </c>
      <c r="O51" s="3">
        <v>15</v>
      </c>
      <c r="P51" s="3">
        <v>15</v>
      </c>
      <c r="Q51" s="3">
        <v>15</v>
      </c>
      <c r="R51" s="46">
        <v>15</v>
      </c>
      <c r="S51" s="69">
        <v>15</v>
      </c>
      <c r="T51" s="3">
        <v>15</v>
      </c>
      <c r="U51" s="3">
        <v>15</v>
      </c>
      <c r="V51" s="3">
        <v>15</v>
      </c>
    </row>
    <row r="52" spans="1:23" x14ac:dyDescent="0.2">
      <c r="A52" s="43" t="s">
        <v>55</v>
      </c>
      <c r="B52" s="5">
        <v>6.75</v>
      </c>
      <c r="C52" s="47">
        <v>13.5</v>
      </c>
      <c r="D52" s="5">
        <v>20.25</v>
      </c>
      <c r="E52" s="5">
        <v>27</v>
      </c>
      <c r="F52" s="47">
        <v>33.75</v>
      </c>
      <c r="G52" s="5">
        <v>40.5</v>
      </c>
      <c r="H52" s="5">
        <v>47.25</v>
      </c>
      <c r="I52" s="5">
        <v>54</v>
      </c>
      <c r="J52" s="5">
        <v>60.75</v>
      </c>
      <c r="K52" s="5">
        <v>67.5</v>
      </c>
      <c r="L52" s="5">
        <v>74.25</v>
      </c>
      <c r="M52" s="53">
        <v>74.25</v>
      </c>
      <c r="N52" s="5">
        <v>74.25</v>
      </c>
      <c r="O52" s="5">
        <v>74.25</v>
      </c>
      <c r="P52" s="5">
        <v>74.25</v>
      </c>
      <c r="Q52" s="5">
        <v>74.25</v>
      </c>
      <c r="R52" s="47">
        <v>74.25</v>
      </c>
      <c r="S52" s="34">
        <v>74.25</v>
      </c>
      <c r="T52" s="5">
        <v>74.25</v>
      </c>
      <c r="U52" s="5">
        <v>74.25</v>
      </c>
      <c r="V52" s="5">
        <v>74.25</v>
      </c>
    </row>
    <row r="53" spans="1:23" x14ac:dyDescent="0.2">
      <c r="A53" s="43" t="s">
        <v>56</v>
      </c>
      <c r="B53" s="5">
        <v>78</v>
      </c>
      <c r="C53" s="47">
        <v>78</v>
      </c>
      <c r="D53" s="5">
        <v>78</v>
      </c>
      <c r="E53" s="5">
        <v>78</v>
      </c>
      <c r="F53" s="47">
        <v>78</v>
      </c>
      <c r="G53" s="5">
        <v>78</v>
      </c>
      <c r="H53" s="5">
        <v>78</v>
      </c>
      <c r="I53" s="5">
        <v>78</v>
      </c>
      <c r="J53" s="5">
        <v>78</v>
      </c>
      <c r="K53" s="5">
        <v>78</v>
      </c>
      <c r="L53" s="5">
        <v>78</v>
      </c>
      <c r="M53" s="53">
        <v>78</v>
      </c>
      <c r="N53" s="5">
        <v>78</v>
      </c>
      <c r="O53" s="5">
        <v>78</v>
      </c>
      <c r="P53" s="5">
        <v>78</v>
      </c>
      <c r="Q53" s="5">
        <v>78</v>
      </c>
      <c r="R53" s="47">
        <v>78</v>
      </c>
      <c r="S53" s="34">
        <v>78</v>
      </c>
      <c r="T53" s="5">
        <v>78</v>
      </c>
      <c r="U53" s="5">
        <v>78</v>
      </c>
      <c r="V53" s="5">
        <v>78</v>
      </c>
    </row>
    <row r="54" spans="1:23" ht="12.75" thickBot="1" x14ac:dyDescent="0.25">
      <c r="A54" s="92" t="s">
        <v>57</v>
      </c>
      <c r="B54" s="7">
        <v>10</v>
      </c>
      <c r="C54" s="90">
        <v>20</v>
      </c>
      <c r="D54" s="7">
        <v>30</v>
      </c>
      <c r="E54" s="7">
        <v>40</v>
      </c>
      <c r="F54" s="90">
        <v>50</v>
      </c>
      <c r="G54" s="7">
        <v>60</v>
      </c>
      <c r="H54" s="7">
        <v>70</v>
      </c>
      <c r="I54" s="7">
        <v>80</v>
      </c>
      <c r="J54" s="7">
        <v>90</v>
      </c>
      <c r="K54" s="7">
        <v>100</v>
      </c>
      <c r="L54" s="7">
        <v>110</v>
      </c>
      <c r="M54" s="91">
        <v>120</v>
      </c>
      <c r="N54" s="7">
        <v>120</v>
      </c>
      <c r="O54" s="7">
        <v>120</v>
      </c>
      <c r="P54" s="7">
        <v>120</v>
      </c>
      <c r="Q54" s="7">
        <v>120</v>
      </c>
      <c r="R54" s="90">
        <v>120</v>
      </c>
      <c r="S54" s="93">
        <v>120</v>
      </c>
      <c r="T54" s="7">
        <v>120</v>
      </c>
      <c r="U54" s="7">
        <v>120</v>
      </c>
      <c r="V54" s="7">
        <v>120</v>
      </c>
    </row>
    <row r="55" spans="1:23" ht="12.75" thickBot="1" x14ac:dyDescent="0.25">
      <c r="A55" s="84" t="s">
        <v>75</v>
      </c>
      <c r="B55" s="11">
        <f>SUM(B49:B54)</f>
        <v>129.75</v>
      </c>
      <c r="C55" s="11">
        <f>SUM(C49:C54)</f>
        <v>166.5</v>
      </c>
      <c r="D55" s="11">
        <f t="shared" ref="D55:G55" si="5">SUM(D49:D54)</f>
        <v>203.25</v>
      </c>
      <c r="E55" s="11">
        <f t="shared" si="5"/>
        <v>240</v>
      </c>
      <c r="F55" s="11">
        <f t="shared" si="5"/>
        <v>276.75</v>
      </c>
      <c r="G55" s="11">
        <f t="shared" si="5"/>
        <v>313.5</v>
      </c>
      <c r="H55" s="11">
        <f>SUM(H31:H37,H49,H50:H54)</f>
        <v>367.5</v>
      </c>
      <c r="I55" s="11">
        <f t="shared" ref="I55:V55" si="6">SUM(I31:I37,I49,I50:I54)</f>
        <v>404.25</v>
      </c>
      <c r="J55" s="11">
        <f t="shared" si="6"/>
        <v>441</v>
      </c>
      <c r="K55" s="11">
        <f t="shared" si="6"/>
        <v>477.75</v>
      </c>
      <c r="L55" s="11">
        <f t="shared" si="6"/>
        <v>514.5</v>
      </c>
      <c r="M55" s="29">
        <f t="shared" si="6"/>
        <v>544.49599999999998</v>
      </c>
      <c r="N55" s="11">
        <f t="shared" si="6"/>
        <v>544.49599999999998</v>
      </c>
      <c r="O55" s="11">
        <f t="shared" si="6"/>
        <v>544.49599999999998</v>
      </c>
      <c r="P55" s="11">
        <f t="shared" si="6"/>
        <v>544.49599999999998</v>
      </c>
      <c r="Q55" s="11">
        <f t="shared" si="6"/>
        <v>544.49599999999998</v>
      </c>
      <c r="R55" s="11">
        <f t="shared" si="6"/>
        <v>544.49599999999998</v>
      </c>
      <c r="S55" s="11">
        <f t="shared" si="6"/>
        <v>544.49599999999998</v>
      </c>
      <c r="T55" s="11">
        <f t="shared" si="6"/>
        <v>544.49599999999998</v>
      </c>
      <c r="U55" s="11">
        <f t="shared" si="6"/>
        <v>544.49599999999998</v>
      </c>
      <c r="V55" s="11">
        <f t="shared" si="6"/>
        <v>544.49599999999998</v>
      </c>
    </row>
    <row r="56" spans="1:23" ht="12.75" thickBot="1" x14ac:dyDescent="0.25">
      <c r="A56" s="78" t="s">
        <v>51</v>
      </c>
      <c r="B56" s="11">
        <v>5</v>
      </c>
      <c r="C56" s="11">
        <v>10</v>
      </c>
      <c r="D56" s="11">
        <v>15</v>
      </c>
      <c r="E56" s="11">
        <v>20</v>
      </c>
      <c r="F56" s="11">
        <v>25</v>
      </c>
      <c r="G56" s="11">
        <v>30</v>
      </c>
      <c r="H56" s="11">
        <v>35</v>
      </c>
      <c r="I56" s="11">
        <v>40</v>
      </c>
      <c r="J56" s="11">
        <v>45</v>
      </c>
      <c r="K56" s="11">
        <v>50</v>
      </c>
      <c r="L56" s="11">
        <v>55</v>
      </c>
      <c r="M56" s="29">
        <v>60</v>
      </c>
      <c r="N56" s="11">
        <v>65</v>
      </c>
      <c r="O56" s="11">
        <v>70</v>
      </c>
      <c r="P56" s="11">
        <v>75</v>
      </c>
      <c r="Q56" s="11">
        <v>80</v>
      </c>
      <c r="R56" s="11">
        <v>85</v>
      </c>
      <c r="S56" s="29">
        <v>90</v>
      </c>
      <c r="T56" s="11">
        <v>95</v>
      </c>
      <c r="U56" s="11">
        <v>100</v>
      </c>
      <c r="V56" s="11">
        <v>100</v>
      </c>
    </row>
    <row r="57" spans="1:23" ht="12.75" thickBot="1" x14ac:dyDescent="0.25">
      <c r="A57" s="78" t="s">
        <v>52</v>
      </c>
      <c r="B57" s="11">
        <v>10</v>
      </c>
      <c r="C57" s="11">
        <v>20</v>
      </c>
      <c r="D57" s="11">
        <v>30</v>
      </c>
      <c r="E57" s="11">
        <v>40</v>
      </c>
      <c r="F57" s="11">
        <v>50</v>
      </c>
      <c r="G57" s="11">
        <v>60</v>
      </c>
      <c r="H57" s="11">
        <v>70</v>
      </c>
      <c r="I57" s="11">
        <v>80</v>
      </c>
      <c r="J57" s="11">
        <v>90</v>
      </c>
      <c r="K57" s="11">
        <v>100</v>
      </c>
      <c r="L57" s="11">
        <v>110</v>
      </c>
      <c r="M57" s="29">
        <v>120</v>
      </c>
      <c r="N57" s="11">
        <v>120</v>
      </c>
      <c r="O57" s="11">
        <v>120</v>
      </c>
      <c r="P57" s="11">
        <v>120</v>
      </c>
      <c r="Q57" s="11">
        <v>120</v>
      </c>
      <c r="R57" s="11">
        <v>120</v>
      </c>
      <c r="S57" s="29">
        <v>120</v>
      </c>
      <c r="T57" s="11">
        <v>120</v>
      </c>
      <c r="U57" s="11">
        <v>120</v>
      </c>
      <c r="V57" s="11">
        <v>120</v>
      </c>
    </row>
    <row r="58" spans="1:23" ht="12.75" thickBot="1" x14ac:dyDescent="0.25">
      <c r="A58" s="78" t="s">
        <v>53</v>
      </c>
      <c r="B58" s="11">
        <v>5</v>
      </c>
      <c r="C58" s="11">
        <v>10</v>
      </c>
      <c r="D58" s="11">
        <v>15</v>
      </c>
      <c r="E58" s="11">
        <v>20</v>
      </c>
      <c r="F58" s="11">
        <v>25</v>
      </c>
      <c r="G58" s="11">
        <v>30</v>
      </c>
      <c r="H58" s="11">
        <v>35</v>
      </c>
      <c r="I58" s="11">
        <v>40</v>
      </c>
      <c r="J58" s="11">
        <v>45</v>
      </c>
      <c r="K58" s="11">
        <v>50</v>
      </c>
      <c r="L58" s="11">
        <v>55</v>
      </c>
      <c r="M58" s="29">
        <v>60</v>
      </c>
      <c r="N58" s="11">
        <v>60</v>
      </c>
      <c r="O58" s="11">
        <v>60</v>
      </c>
      <c r="P58" s="11">
        <v>60</v>
      </c>
      <c r="Q58" s="11">
        <v>60</v>
      </c>
      <c r="R58" s="11">
        <v>60</v>
      </c>
      <c r="S58" s="29">
        <v>60</v>
      </c>
      <c r="T58" s="11">
        <v>60</v>
      </c>
      <c r="U58" s="11">
        <v>60</v>
      </c>
      <c r="V58" s="11">
        <v>60</v>
      </c>
    </row>
    <row r="59" spans="1:23" ht="12.75" thickBot="1" x14ac:dyDescent="0.25">
      <c r="A59" s="109" t="s">
        <v>48</v>
      </c>
      <c r="B59" s="110">
        <v>10</v>
      </c>
      <c r="C59" s="110">
        <v>20</v>
      </c>
      <c r="D59" s="110">
        <v>30</v>
      </c>
      <c r="E59" s="110">
        <v>40</v>
      </c>
      <c r="F59" s="110">
        <v>50</v>
      </c>
      <c r="G59" s="110">
        <v>60</v>
      </c>
      <c r="H59" s="110">
        <v>70</v>
      </c>
      <c r="I59" s="110">
        <v>80</v>
      </c>
      <c r="J59" s="110">
        <v>90</v>
      </c>
      <c r="K59" s="110">
        <v>100</v>
      </c>
      <c r="L59" s="110">
        <v>110</v>
      </c>
      <c r="M59" s="111">
        <v>120</v>
      </c>
      <c r="N59" s="112">
        <v>130</v>
      </c>
      <c r="O59" s="112">
        <v>140</v>
      </c>
      <c r="P59" s="112">
        <v>150</v>
      </c>
      <c r="Q59" s="112">
        <v>160</v>
      </c>
      <c r="R59" s="112">
        <v>170</v>
      </c>
      <c r="S59" s="111">
        <v>180</v>
      </c>
      <c r="T59" s="112">
        <v>190</v>
      </c>
      <c r="U59" s="112">
        <v>200</v>
      </c>
      <c r="V59" s="112">
        <v>210</v>
      </c>
    </row>
    <row r="60" spans="1:23" ht="12.75" thickBot="1" x14ac:dyDescent="0.25">
      <c r="A60" s="85" t="s">
        <v>76</v>
      </c>
      <c r="B60" s="38">
        <f>SUM(B4:B7,B19:B20,B55:B59)</f>
        <v>1133.68</v>
      </c>
      <c r="C60" s="38">
        <f t="shared" ref="C60:G60" si="7">SUM(C4:C7,C19:C20,C55:C59)</f>
        <v>1227.56</v>
      </c>
      <c r="D60" s="38">
        <f t="shared" si="7"/>
        <v>1321.44</v>
      </c>
      <c r="E60" s="38">
        <f t="shared" si="7"/>
        <v>1654.92</v>
      </c>
      <c r="F60" s="38">
        <f t="shared" si="7"/>
        <v>1988.4</v>
      </c>
      <c r="G60" s="38">
        <f t="shared" si="7"/>
        <v>2321.88</v>
      </c>
      <c r="H60" s="38">
        <f>SUM(H4:H7,H19:H20,H29,H55:H59)</f>
        <v>2734.71</v>
      </c>
      <c r="I60" s="38">
        <f t="shared" ref="I60:V60" si="8">SUM(I55:I59,I29,I19:I20,I4:I7)</f>
        <v>3068.19</v>
      </c>
      <c r="J60" s="38">
        <f t="shared" si="8"/>
        <v>4120.47</v>
      </c>
      <c r="K60" s="38">
        <f t="shared" si="8"/>
        <v>4214.3500000000004</v>
      </c>
      <c r="L60" s="38">
        <f t="shared" si="8"/>
        <v>4308.2300000000005</v>
      </c>
      <c r="M60" s="38">
        <f t="shared" si="8"/>
        <v>4395.3560000000007</v>
      </c>
      <c r="N60" s="38">
        <f t="shared" si="8"/>
        <v>4410.3560000000007</v>
      </c>
      <c r="O60" s="38">
        <f t="shared" si="8"/>
        <v>4425.3560000000007</v>
      </c>
      <c r="P60" s="38">
        <f t="shared" si="8"/>
        <v>4440.3560000000007</v>
      </c>
      <c r="Q60" s="38">
        <f t="shared" si="8"/>
        <v>4692.2560000000003</v>
      </c>
      <c r="R60" s="38">
        <f t="shared" si="8"/>
        <v>4944.1560000000009</v>
      </c>
      <c r="S60" s="38">
        <f t="shared" si="8"/>
        <v>5196.0560000000005</v>
      </c>
      <c r="T60" s="38">
        <f t="shared" si="8"/>
        <v>5447.956000000001</v>
      </c>
      <c r="U60" s="38">
        <f t="shared" si="8"/>
        <v>5699.8560000000007</v>
      </c>
      <c r="V60" s="38">
        <f t="shared" si="8"/>
        <v>5946.7560000000003</v>
      </c>
    </row>
    <row r="61" spans="1:23" ht="12.75" thickBot="1" x14ac:dyDescent="0.25">
      <c r="A61" s="86" t="s">
        <v>36</v>
      </c>
      <c r="B61" s="40">
        <v>0</v>
      </c>
      <c r="C61" s="40">
        <v>0</v>
      </c>
      <c r="D61" s="40">
        <v>0</v>
      </c>
      <c r="E61" s="40">
        <v>182.2</v>
      </c>
      <c r="F61" s="40">
        <v>227.75</v>
      </c>
      <c r="G61" s="40">
        <v>273.3</v>
      </c>
      <c r="H61" s="40">
        <v>318.85000000000002</v>
      </c>
      <c r="I61" s="40">
        <v>364.4</v>
      </c>
      <c r="J61" s="40">
        <v>546.6</v>
      </c>
      <c r="K61" s="40">
        <v>546.6</v>
      </c>
      <c r="L61" s="40">
        <v>546.6</v>
      </c>
      <c r="M61" s="41">
        <v>546.6</v>
      </c>
      <c r="N61" s="42">
        <v>546.6</v>
      </c>
      <c r="O61" s="42">
        <v>546.6</v>
      </c>
      <c r="P61" s="42">
        <v>546.6</v>
      </c>
      <c r="Q61" s="42">
        <v>546.6</v>
      </c>
      <c r="R61" s="42">
        <v>546.6</v>
      </c>
      <c r="S61" s="41">
        <v>546.6</v>
      </c>
      <c r="T61" s="42">
        <v>546.6</v>
      </c>
      <c r="U61" s="42">
        <v>546.6</v>
      </c>
      <c r="V61" s="40">
        <v>546.6</v>
      </c>
    </row>
    <row r="62" spans="1:23" ht="12.75" thickBot="1" x14ac:dyDescent="0.25">
      <c r="A62" s="85" t="s">
        <v>77</v>
      </c>
      <c r="B62" s="38">
        <f>SUM(B60:B61)</f>
        <v>1133.68</v>
      </c>
      <c r="C62" s="38">
        <f t="shared" ref="C62:V62" si="9">SUM(C60:C61)</f>
        <v>1227.56</v>
      </c>
      <c r="D62" s="38">
        <f t="shared" si="9"/>
        <v>1321.44</v>
      </c>
      <c r="E62" s="38">
        <f t="shared" si="9"/>
        <v>1837.1200000000001</v>
      </c>
      <c r="F62" s="38">
        <f t="shared" si="9"/>
        <v>2216.15</v>
      </c>
      <c r="G62" s="38">
        <f t="shared" si="9"/>
        <v>2595.1800000000003</v>
      </c>
      <c r="H62" s="38">
        <f t="shared" si="9"/>
        <v>3053.56</v>
      </c>
      <c r="I62" s="38">
        <f t="shared" si="9"/>
        <v>3432.59</v>
      </c>
      <c r="J62" s="38">
        <f t="shared" si="9"/>
        <v>4667.0700000000006</v>
      </c>
      <c r="K62" s="38">
        <f t="shared" si="9"/>
        <v>4760.9500000000007</v>
      </c>
      <c r="L62" s="38">
        <f t="shared" si="9"/>
        <v>4854.8300000000008</v>
      </c>
      <c r="M62" s="39">
        <f t="shared" si="9"/>
        <v>4941.956000000001</v>
      </c>
      <c r="N62" s="39">
        <f t="shared" si="9"/>
        <v>4956.956000000001</v>
      </c>
      <c r="O62" s="39">
        <f t="shared" si="9"/>
        <v>4971.956000000001</v>
      </c>
      <c r="P62" s="39">
        <f t="shared" si="9"/>
        <v>4986.956000000001</v>
      </c>
      <c r="Q62" s="39">
        <f t="shared" si="9"/>
        <v>5238.8560000000007</v>
      </c>
      <c r="R62" s="39">
        <f t="shared" si="9"/>
        <v>5490.7560000000012</v>
      </c>
      <c r="S62" s="39">
        <f t="shared" si="9"/>
        <v>5742.6560000000009</v>
      </c>
      <c r="T62" s="39">
        <f t="shared" si="9"/>
        <v>5994.5560000000014</v>
      </c>
      <c r="U62" s="39">
        <f t="shared" si="9"/>
        <v>6246.456000000001</v>
      </c>
      <c r="V62" s="38">
        <f t="shared" si="9"/>
        <v>6493.3560000000007</v>
      </c>
    </row>
    <row r="63" spans="1:23" x14ac:dyDescent="0.2">
      <c r="A63" s="17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</row>
    <row r="64" spans="1:23" x14ac:dyDescent="0.2">
      <c r="A64" s="19" t="s">
        <v>49</v>
      </c>
      <c r="B64" s="19"/>
      <c r="C64" s="19"/>
      <c r="D64" s="19"/>
    </row>
  </sheetData>
  <phoneticPr fontId="1" type="noConversion"/>
  <pageMargins left="0.25" right="0.25" top="0.25" bottom="0.25" header="0" footer="0"/>
  <pageSetup paperSize="5" scale="66" orientation="landscape" horizontalDpi="4294967295" verticalDpi="4294967295" r:id="rId1"/>
  <headerFooter alignWithMargins="0">
    <oddHeader xml:space="preserve">&amp;R
</oddHeader>
    <oddFooter>&amp;L&amp;D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Fall 2022 - Undergrad</vt:lpstr>
      <vt:lpstr>Fall 2022 - Grad </vt:lpstr>
      <vt:lpstr>'Fall 2022 - Grad '!Print_Area</vt:lpstr>
      <vt:lpstr>'Fall 2022 - Undergrad'!Print_Area</vt:lpstr>
    </vt:vector>
  </TitlesOfParts>
  <Company>Nicholls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Jordan</dc:creator>
  <cp:lastModifiedBy>Debra Lejeune</cp:lastModifiedBy>
  <cp:lastPrinted>2022-06-10T14:00:55Z</cp:lastPrinted>
  <dcterms:created xsi:type="dcterms:W3CDTF">2008-04-30T14:27:29Z</dcterms:created>
  <dcterms:modified xsi:type="dcterms:W3CDTF">2022-08-23T18:53:33Z</dcterms:modified>
</cp:coreProperties>
</file>